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060" activeTab="7"/>
  </bookViews>
  <sheets>
    <sheet name="20材科" sheetId="1" r:id="rId1"/>
    <sheet name="20工程" sheetId="2" r:id="rId2"/>
    <sheet name="20器件" sheetId="11" r:id="rId3"/>
    <sheet name="21材科" sheetId="12" r:id="rId4"/>
    <sheet name="21工程" sheetId="6" r:id="rId5"/>
    <sheet name="21器件" sheetId="7" r:id="rId6"/>
    <sheet name="22材科" sheetId="8" r:id="rId7"/>
    <sheet name="22工程 " sheetId="9" r:id="rId8"/>
    <sheet name="22器件" sheetId="10" r:id="rId9"/>
  </sheets>
  <definedNames>
    <definedName name="_xlnm._FilterDatabase" localSheetId="2" hidden="1">'20器件'!#REF!</definedName>
  </definedNames>
  <calcPr calcId="144525"/>
</workbook>
</file>

<file path=xl/calcChain.xml><?xml version="1.0" encoding="utf-8"?>
<calcChain xmlns="http://schemas.openxmlformats.org/spreadsheetml/2006/main">
  <c r="N148" i="10" l="1"/>
  <c r="M148" i="10"/>
  <c r="K148" i="10"/>
  <c r="H148" i="10"/>
  <c r="E148" i="10"/>
  <c r="N147" i="10"/>
  <c r="M147" i="10"/>
  <c r="K147" i="10"/>
  <c r="H147" i="10"/>
  <c r="E147" i="10"/>
  <c r="N146" i="10"/>
  <c r="M146" i="10"/>
  <c r="K146" i="10"/>
  <c r="H146" i="10"/>
  <c r="E146" i="10"/>
  <c r="N145" i="10"/>
  <c r="M145" i="10"/>
  <c r="K145" i="10"/>
  <c r="H145" i="10"/>
  <c r="E145" i="10"/>
  <c r="N144" i="10"/>
  <c r="M144" i="10"/>
  <c r="K144" i="10"/>
  <c r="H144" i="10"/>
  <c r="E144" i="10"/>
  <c r="N143" i="10"/>
  <c r="M143" i="10"/>
  <c r="K143" i="10"/>
  <c r="H143" i="10"/>
  <c r="E143" i="10"/>
  <c r="N142" i="10"/>
  <c r="M142" i="10"/>
  <c r="K142" i="10"/>
  <c r="H142" i="10"/>
  <c r="E142" i="10"/>
  <c r="N141" i="10"/>
  <c r="M141" i="10"/>
  <c r="K141" i="10"/>
  <c r="H141" i="10"/>
  <c r="E141" i="10"/>
  <c r="N140" i="10"/>
  <c r="M140" i="10"/>
  <c r="K140" i="10"/>
  <c r="H140" i="10"/>
  <c r="E140" i="10"/>
  <c r="N139" i="10"/>
  <c r="M139" i="10"/>
  <c r="K139" i="10"/>
  <c r="H139" i="10"/>
  <c r="E139" i="10"/>
  <c r="N138" i="10"/>
  <c r="M138" i="10"/>
  <c r="K138" i="10"/>
  <c r="H138" i="10"/>
  <c r="E138" i="10"/>
  <c r="N137" i="10"/>
  <c r="M137" i="10"/>
  <c r="K137" i="10"/>
  <c r="H137" i="10"/>
  <c r="E137" i="10"/>
  <c r="N136" i="10"/>
  <c r="M136" i="10"/>
  <c r="K136" i="10"/>
  <c r="H136" i="10"/>
  <c r="E136" i="10"/>
  <c r="N135" i="10"/>
  <c r="M135" i="10"/>
  <c r="K135" i="10"/>
  <c r="H135" i="10"/>
  <c r="E135" i="10"/>
  <c r="N134" i="10"/>
  <c r="M134" i="10"/>
  <c r="K134" i="10"/>
  <c r="H134" i="10"/>
  <c r="E134" i="10"/>
  <c r="N133" i="10"/>
  <c r="M133" i="10"/>
  <c r="K133" i="10"/>
  <c r="H133" i="10"/>
  <c r="E133" i="10"/>
  <c r="N132" i="10"/>
  <c r="M132" i="10"/>
  <c r="K132" i="10"/>
  <c r="H132" i="10"/>
  <c r="E132" i="10"/>
  <c r="N131" i="10"/>
  <c r="M131" i="10"/>
  <c r="K131" i="10"/>
  <c r="H131" i="10"/>
  <c r="E131" i="10"/>
  <c r="N130" i="10"/>
  <c r="M130" i="10"/>
  <c r="K130" i="10"/>
  <c r="H130" i="10"/>
  <c r="E130" i="10"/>
  <c r="N129" i="10"/>
  <c r="M129" i="10"/>
  <c r="K129" i="10"/>
  <c r="H129" i="10"/>
  <c r="E129" i="10"/>
  <c r="N128" i="10"/>
  <c r="M128" i="10"/>
  <c r="K128" i="10"/>
  <c r="H128" i="10"/>
  <c r="E128" i="10"/>
  <c r="N127" i="10"/>
  <c r="M127" i="10"/>
  <c r="K127" i="10"/>
  <c r="H127" i="10"/>
  <c r="E127" i="10"/>
  <c r="N126" i="10"/>
  <c r="M126" i="10"/>
  <c r="K126" i="10"/>
  <c r="H126" i="10"/>
  <c r="E126" i="10"/>
  <c r="N125" i="10"/>
  <c r="M125" i="10"/>
  <c r="K125" i="10"/>
  <c r="H125" i="10"/>
  <c r="E125" i="10"/>
  <c r="N124" i="10"/>
  <c r="M124" i="10"/>
  <c r="K124" i="10"/>
  <c r="H124" i="10"/>
  <c r="E124" i="10"/>
  <c r="N123" i="10"/>
  <c r="M123" i="10"/>
  <c r="K123" i="10"/>
  <c r="H123" i="10"/>
  <c r="E123" i="10"/>
  <c r="N122" i="10"/>
  <c r="M122" i="10"/>
  <c r="K122" i="10"/>
  <c r="H122" i="10"/>
  <c r="E122" i="10"/>
  <c r="N121" i="10"/>
  <c r="M121" i="10"/>
  <c r="K121" i="10"/>
  <c r="H121" i="10"/>
  <c r="E121" i="10"/>
  <c r="N120" i="10"/>
  <c r="M120" i="10"/>
  <c r="K120" i="10"/>
  <c r="H120" i="10"/>
  <c r="E120" i="10"/>
  <c r="N119" i="10"/>
  <c r="M119" i="10"/>
  <c r="K119" i="10"/>
  <c r="H119" i="10"/>
  <c r="E119" i="10"/>
  <c r="N118" i="10"/>
  <c r="M118" i="10"/>
  <c r="K118" i="10"/>
  <c r="H118" i="10"/>
  <c r="E118" i="10"/>
  <c r="N117" i="10"/>
  <c r="M117" i="10"/>
  <c r="K117" i="10"/>
  <c r="H117" i="10"/>
  <c r="E117" i="10"/>
  <c r="N116" i="10"/>
  <c r="M116" i="10"/>
  <c r="K116" i="10"/>
  <c r="H116" i="10"/>
  <c r="E116" i="10"/>
  <c r="N115" i="10"/>
  <c r="M115" i="10"/>
  <c r="K115" i="10"/>
  <c r="H115" i="10"/>
  <c r="E115" i="10"/>
  <c r="N114" i="10"/>
  <c r="M114" i="10"/>
  <c r="K114" i="10"/>
  <c r="H114" i="10"/>
  <c r="E114" i="10"/>
  <c r="N113" i="10"/>
  <c r="M113" i="10"/>
  <c r="K113" i="10"/>
  <c r="H113" i="10"/>
  <c r="E113" i="10"/>
  <c r="N112" i="10"/>
  <c r="M112" i="10"/>
  <c r="K112" i="10"/>
  <c r="H112" i="10"/>
  <c r="E112" i="10"/>
  <c r="N111" i="10"/>
  <c r="M111" i="10"/>
  <c r="K111" i="10"/>
  <c r="H111" i="10"/>
  <c r="E111" i="10"/>
  <c r="N110" i="10"/>
  <c r="M110" i="10"/>
  <c r="K110" i="10"/>
  <c r="H110" i="10"/>
  <c r="E110" i="10"/>
  <c r="N109" i="10"/>
  <c r="M109" i="10"/>
  <c r="K109" i="10"/>
  <c r="H109" i="10"/>
  <c r="E109" i="10"/>
  <c r="N108" i="10"/>
  <c r="M108" i="10"/>
  <c r="K108" i="10"/>
  <c r="H108" i="10"/>
  <c r="E108" i="10"/>
  <c r="N107" i="10"/>
  <c r="M107" i="10"/>
  <c r="K107" i="10"/>
  <c r="H107" i="10"/>
  <c r="E107" i="10"/>
  <c r="N106" i="10"/>
  <c r="M106" i="10"/>
  <c r="K106" i="10"/>
  <c r="H106" i="10"/>
  <c r="E106" i="10"/>
  <c r="N105" i="10"/>
  <c r="M105" i="10"/>
  <c r="K105" i="10"/>
  <c r="H105" i="10"/>
  <c r="E105" i="10"/>
  <c r="N104" i="10"/>
  <c r="M104" i="10"/>
  <c r="K104" i="10"/>
  <c r="H104" i="10"/>
  <c r="E104" i="10"/>
  <c r="N103" i="10"/>
  <c r="M103" i="10"/>
  <c r="K103" i="10"/>
  <c r="H103" i="10"/>
  <c r="E103" i="10"/>
  <c r="N102" i="10"/>
  <c r="M102" i="10"/>
  <c r="K102" i="10"/>
  <c r="H102" i="10"/>
  <c r="E102" i="10"/>
  <c r="N101" i="10"/>
  <c r="M101" i="10"/>
  <c r="K101" i="10"/>
  <c r="H101" i="10"/>
  <c r="E101" i="10"/>
  <c r="N100" i="10"/>
  <c r="M100" i="10"/>
  <c r="K100" i="10"/>
  <c r="H100" i="10"/>
  <c r="E100" i="10"/>
  <c r="N99" i="10"/>
  <c r="M99" i="10"/>
  <c r="K99" i="10"/>
  <c r="H99" i="10"/>
  <c r="E99" i="10"/>
  <c r="N98" i="10"/>
  <c r="M98" i="10"/>
  <c r="K98" i="10"/>
  <c r="H98" i="10"/>
  <c r="E98" i="10"/>
  <c r="N97" i="10"/>
  <c r="M97" i="10"/>
  <c r="K97" i="10"/>
  <c r="H97" i="10"/>
  <c r="E97" i="10"/>
  <c r="N96" i="10"/>
  <c r="M96" i="10"/>
  <c r="K96" i="10"/>
  <c r="H96" i="10"/>
  <c r="E96" i="10"/>
  <c r="N95" i="10"/>
  <c r="M95" i="10"/>
  <c r="K95" i="10"/>
  <c r="H95" i="10"/>
  <c r="E95" i="10"/>
  <c r="N94" i="10"/>
  <c r="M94" i="10"/>
  <c r="K94" i="10"/>
  <c r="H94" i="10"/>
  <c r="E94" i="10"/>
  <c r="N93" i="10"/>
  <c r="M93" i="10"/>
  <c r="K93" i="10"/>
  <c r="H93" i="10"/>
  <c r="E93" i="10"/>
  <c r="N92" i="10"/>
  <c r="M92" i="10"/>
  <c r="K92" i="10"/>
  <c r="H92" i="10"/>
  <c r="E92" i="10"/>
  <c r="N91" i="10"/>
  <c r="M91" i="10"/>
  <c r="K91" i="10"/>
  <c r="H91" i="10"/>
  <c r="E91" i="10"/>
  <c r="N90" i="10"/>
  <c r="M90" i="10"/>
  <c r="K90" i="10"/>
  <c r="H90" i="10"/>
  <c r="E90" i="10"/>
  <c r="N89" i="10"/>
  <c r="M89" i="10"/>
  <c r="K89" i="10"/>
  <c r="H89" i="10"/>
  <c r="E89" i="10"/>
  <c r="N88" i="10"/>
  <c r="M88" i="10"/>
  <c r="K88" i="10"/>
  <c r="H88" i="10"/>
  <c r="E88" i="10"/>
  <c r="N87" i="10"/>
  <c r="M87" i="10"/>
  <c r="K87" i="10"/>
  <c r="H87" i="10"/>
  <c r="E87" i="10"/>
  <c r="N86" i="10"/>
  <c r="M86" i="10"/>
  <c r="K86" i="10"/>
  <c r="H86" i="10"/>
  <c r="E86" i="10"/>
  <c r="N85" i="10"/>
  <c r="M85" i="10"/>
  <c r="K85" i="10"/>
  <c r="H85" i="10"/>
  <c r="E85" i="10"/>
  <c r="N84" i="10"/>
  <c r="M84" i="10"/>
  <c r="K84" i="10"/>
  <c r="H84" i="10"/>
  <c r="E84" i="10"/>
  <c r="N83" i="10"/>
  <c r="M83" i="10"/>
  <c r="K83" i="10"/>
  <c r="H83" i="10"/>
  <c r="E83" i="10"/>
  <c r="N82" i="10"/>
  <c r="M82" i="10"/>
  <c r="K82" i="10"/>
  <c r="H82" i="10"/>
  <c r="E82" i="10"/>
  <c r="N81" i="10"/>
  <c r="M81" i="10"/>
  <c r="K81" i="10"/>
  <c r="H81" i="10"/>
  <c r="E81" i="10"/>
  <c r="N80" i="10"/>
  <c r="M80" i="10"/>
  <c r="K80" i="10"/>
  <c r="H80" i="10"/>
  <c r="E80" i="10"/>
  <c r="N79" i="10"/>
  <c r="M79" i="10"/>
  <c r="K79" i="10"/>
  <c r="H79" i="10"/>
  <c r="E79" i="10"/>
  <c r="N78" i="10"/>
  <c r="M78" i="10"/>
  <c r="K78" i="10"/>
  <c r="H78" i="10"/>
  <c r="E78" i="10"/>
  <c r="N77" i="10"/>
  <c r="M77" i="10"/>
  <c r="K77" i="10"/>
  <c r="H77" i="10"/>
  <c r="E77" i="10"/>
  <c r="N76" i="10"/>
  <c r="M76" i="10"/>
  <c r="K76" i="10"/>
  <c r="H76" i="10"/>
  <c r="E76" i="10"/>
  <c r="N75" i="10"/>
  <c r="M75" i="10"/>
  <c r="K75" i="10"/>
  <c r="H75" i="10"/>
  <c r="E75" i="10"/>
  <c r="N74" i="10"/>
  <c r="M74" i="10"/>
  <c r="K74" i="10"/>
  <c r="H74" i="10"/>
  <c r="E74" i="10"/>
  <c r="N73" i="10"/>
  <c r="M73" i="10"/>
  <c r="K73" i="10"/>
  <c r="H73" i="10"/>
  <c r="E73" i="10"/>
  <c r="N72" i="10"/>
  <c r="M72" i="10"/>
  <c r="K72" i="10"/>
  <c r="H72" i="10"/>
  <c r="E72" i="10"/>
  <c r="N71" i="10"/>
  <c r="M71" i="10"/>
  <c r="K71" i="10"/>
  <c r="H71" i="10"/>
  <c r="E71" i="10"/>
  <c r="N70" i="10"/>
  <c r="M70" i="10"/>
  <c r="K70" i="10"/>
  <c r="H70" i="10"/>
  <c r="E70" i="10"/>
  <c r="N69" i="10"/>
  <c r="M69" i="10"/>
  <c r="K69" i="10"/>
  <c r="H69" i="10"/>
  <c r="E69" i="10"/>
  <c r="N68" i="10"/>
  <c r="M68" i="10"/>
  <c r="K68" i="10"/>
  <c r="H68" i="10"/>
  <c r="E68" i="10"/>
  <c r="N67" i="10"/>
  <c r="M67" i="10"/>
  <c r="K67" i="10"/>
  <c r="H67" i="10"/>
  <c r="E67" i="10"/>
  <c r="N66" i="10"/>
  <c r="M66" i="10"/>
  <c r="K66" i="10"/>
  <c r="H66" i="10"/>
  <c r="E66" i="10"/>
  <c r="N65" i="10"/>
  <c r="M65" i="10"/>
  <c r="K65" i="10"/>
  <c r="H65" i="10"/>
  <c r="E65" i="10"/>
  <c r="N64" i="10"/>
  <c r="M64" i="10"/>
  <c r="K64" i="10"/>
  <c r="H64" i="10"/>
  <c r="E64" i="10"/>
  <c r="N63" i="10"/>
  <c r="M63" i="10"/>
  <c r="K63" i="10"/>
  <c r="H63" i="10"/>
  <c r="E63" i="10"/>
  <c r="N62" i="10"/>
  <c r="M62" i="10"/>
  <c r="K62" i="10"/>
  <c r="H62" i="10"/>
  <c r="E62" i="10"/>
  <c r="N61" i="10"/>
  <c r="M61" i="10"/>
  <c r="K61" i="10"/>
  <c r="H61" i="10"/>
  <c r="E61" i="10"/>
  <c r="N60" i="10"/>
  <c r="M60" i="10"/>
  <c r="K60" i="10"/>
  <c r="H60" i="10"/>
  <c r="E60" i="10"/>
  <c r="N59" i="10"/>
  <c r="M59" i="10"/>
  <c r="K59" i="10"/>
  <c r="H59" i="10"/>
  <c r="E59" i="10"/>
  <c r="N58" i="10"/>
  <c r="M58" i="10"/>
  <c r="K58" i="10"/>
  <c r="H58" i="10"/>
  <c r="E58" i="10"/>
  <c r="N57" i="10"/>
  <c r="M57" i="10"/>
  <c r="K57" i="10"/>
  <c r="H57" i="10"/>
  <c r="E57" i="10"/>
  <c r="N56" i="10"/>
  <c r="M56" i="10"/>
  <c r="K56" i="10"/>
  <c r="H56" i="10"/>
  <c r="E56" i="10"/>
  <c r="N55" i="10"/>
  <c r="M55" i="10"/>
  <c r="K55" i="10"/>
  <c r="H55" i="10"/>
  <c r="E55" i="10"/>
  <c r="N54" i="10"/>
  <c r="M54" i="10"/>
  <c r="K54" i="10"/>
  <c r="H54" i="10"/>
  <c r="E54" i="10"/>
  <c r="N53" i="10"/>
  <c r="M53" i="10"/>
  <c r="K53" i="10"/>
  <c r="H53" i="10"/>
  <c r="E53" i="10"/>
  <c r="N52" i="10"/>
  <c r="M52" i="10"/>
  <c r="K52" i="10"/>
  <c r="H52" i="10"/>
  <c r="E52" i="10"/>
  <c r="N51" i="10"/>
  <c r="M51" i="10"/>
  <c r="K51" i="10"/>
  <c r="H51" i="10"/>
  <c r="E51" i="10"/>
  <c r="N50" i="10"/>
  <c r="M50" i="10"/>
  <c r="K50" i="10"/>
  <c r="H50" i="10"/>
  <c r="E50" i="10"/>
  <c r="N49" i="10"/>
  <c r="M49" i="10"/>
  <c r="K49" i="10"/>
  <c r="H49" i="10"/>
  <c r="E49" i="10"/>
  <c r="N48" i="10"/>
  <c r="M48" i="10"/>
  <c r="K48" i="10"/>
  <c r="H48" i="10"/>
  <c r="E48" i="10"/>
  <c r="N47" i="10"/>
  <c r="M47" i="10"/>
  <c r="K47" i="10"/>
  <c r="H47" i="10"/>
  <c r="E47" i="10"/>
  <c r="N46" i="10"/>
  <c r="M46" i="10"/>
  <c r="K46" i="10"/>
  <c r="H46" i="10"/>
  <c r="E46" i="10"/>
  <c r="N45" i="10"/>
  <c r="M45" i="10"/>
  <c r="K45" i="10"/>
  <c r="H45" i="10"/>
  <c r="E45" i="10"/>
  <c r="N44" i="10"/>
  <c r="M44" i="10"/>
  <c r="K44" i="10"/>
  <c r="H44" i="10"/>
  <c r="E44" i="10"/>
  <c r="N43" i="10"/>
  <c r="M43" i="10"/>
  <c r="K43" i="10"/>
  <c r="H43" i="10"/>
  <c r="E43" i="10"/>
  <c r="N42" i="10"/>
  <c r="M42" i="10"/>
  <c r="K42" i="10"/>
  <c r="H42" i="10"/>
  <c r="E42" i="10"/>
  <c r="N41" i="10"/>
  <c r="M41" i="10"/>
  <c r="K41" i="10"/>
  <c r="H41" i="10"/>
  <c r="E41" i="10"/>
  <c r="N40" i="10"/>
  <c r="M40" i="10"/>
  <c r="K40" i="10"/>
  <c r="H40" i="10"/>
  <c r="E40" i="10"/>
  <c r="N39" i="10"/>
  <c r="M39" i="10"/>
  <c r="K39" i="10"/>
  <c r="H39" i="10"/>
  <c r="E39" i="10"/>
  <c r="N38" i="10"/>
  <c r="M38" i="10"/>
  <c r="K38" i="10"/>
  <c r="H38" i="10"/>
  <c r="E38" i="10"/>
  <c r="N37" i="10"/>
  <c r="M37" i="10"/>
  <c r="K37" i="10"/>
  <c r="H37" i="10"/>
  <c r="E37" i="10"/>
  <c r="N36" i="10"/>
  <c r="M36" i="10"/>
  <c r="K36" i="10"/>
  <c r="H36" i="10"/>
  <c r="E36" i="10"/>
  <c r="N35" i="10"/>
  <c r="M35" i="10"/>
  <c r="K35" i="10"/>
  <c r="H35" i="10"/>
  <c r="E35" i="10"/>
  <c r="N34" i="10"/>
  <c r="M34" i="10"/>
  <c r="K34" i="10"/>
  <c r="H34" i="10"/>
  <c r="E34" i="10"/>
  <c r="N33" i="10"/>
  <c r="M33" i="10"/>
  <c r="K33" i="10"/>
  <c r="H33" i="10"/>
  <c r="E33" i="10"/>
  <c r="N32" i="10"/>
  <c r="M32" i="10"/>
  <c r="K32" i="10"/>
  <c r="H32" i="10"/>
  <c r="E32" i="10"/>
  <c r="N31" i="10"/>
  <c r="M31" i="10"/>
  <c r="K31" i="10"/>
  <c r="H31" i="10"/>
  <c r="E31" i="10"/>
  <c r="N30" i="10"/>
  <c r="M30" i="10"/>
  <c r="K30" i="10"/>
  <c r="H30" i="10"/>
  <c r="E30" i="10"/>
  <c r="N29" i="10"/>
  <c r="M29" i="10"/>
  <c r="K29" i="10"/>
  <c r="H29" i="10"/>
  <c r="E29" i="10"/>
  <c r="N28" i="10"/>
  <c r="M28" i="10"/>
  <c r="K28" i="10"/>
  <c r="H28" i="10"/>
  <c r="E28" i="10"/>
  <c r="N27" i="10"/>
  <c r="M27" i="10"/>
  <c r="K27" i="10"/>
  <c r="H27" i="10"/>
  <c r="E27" i="10"/>
  <c r="N26" i="10"/>
  <c r="M26" i="10"/>
  <c r="K26" i="10"/>
  <c r="H26" i="10"/>
  <c r="E26" i="10"/>
  <c r="N25" i="10"/>
  <c r="M25" i="10"/>
  <c r="K25" i="10"/>
  <c r="H25" i="10"/>
  <c r="E25" i="10"/>
  <c r="N24" i="10"/>
  <c r="M24" i="10"/>
  <c r="K24" i="10"/>
  <c r="H24" i="10"/>
  <c r="E24" i="10"/>
  <c r="N23" i="10"/>
  <c r="M23" i="10"/>
  <c r="K23" i="10"/>
  <c r="H23" i="10"/>
  <c r="E23" i="10"/>
  <c r="N22" i="10"/>
  <c r="M22" i="10"/>
  <c r="K22" i="10"/>
  <c r="H22" i="10"/>
  <c r="E22" i="10"/>
  <c r="N21" i="10"/>
  <c r="M21" i="10"/>
  <c r="K21" i="10"/>
  <c r="H21" i="10"/>
  <c r="E21" i="10"/>
  <c r="N20" i="10"/>
  <c r="M20" i="10"/>
  <c r="K20" i="10"/>
  <c r="H20" i="10"/>
  <c r="E20" i="10"/>
  <c r="N19" i="10"/>
  <c r="M19" i="10"/>
  <c r="K19" i="10"/>
  <c r="H19" i="10"/>
  <c r="E19" i="10"/>
  <c r="N18" i="10"/>
  <c r="M18" i="10"/>
  <c r="K18" i="10"/>
  <c r="H18" i="10"/>
  <c r="E18" i="10"/>
  <c r="N17" i="10"/>
  <c r="M17" i="10"/>
  <c r="K17" i="10"/>
  <c r="H17" i="10"/>
  <c r="E17" i="10"/>
  <c r="N16" i="10"/>
  <c r="M16" i="10"/>
  <c r="K16" i="10"/>
  <c r="H16" i="10"/>
  <c r="E16" i="10"/>
  <c r="N15" i="10"/>
  <c r="M15" i="10"/>
  <c r="K15" i="10"/>
  <c r="H15" i="10"/>
  <c r="E15" i="10"/>
  <c r="N14" i="10"/>
  <c r="M14" i="10"/>
  <c r="K14" i="10"/>
  <c r="H14" i="10"/>
  <c r="E14" i="10"/>
  <c r="N13" i="10"/>
  <c r="M13" i="10"/>
  <c r="K13" i="10"/>
  <c r="H13" i="10"/>
  <c r="E13" i="10"/>
  <c r="N12" i="10"/>
  <c r="M12" i="10"/>
  <c r="K12" i="10"/>
  <c r="H12" i="10"/>
  <c r="E12" i="10"/>
  <c r="N11" i="10"/>
  <c r="M11" i="10"/>
  <c r="K11" i="10"/>
  <c r="H11" i="10"/>
  <c r="E11" i="10"/>
  <c r="N10" i="10"/>
  <c r="M10" i="10"/>
  <c r="K10" i="10"/>
  <c r="H10" i="10"/>
  <c r="E10" i="10"/>
  <c r="N9" i="10"/>
  <c r="M9" i="10"/>
  <c r="K9" i="10"/>
  <c r="H9" i="10"/>
  <c r="E9" i="10"/>
  <c r="N8" i="10"/>
  <c r="M8" i="10"/>
  <c r="K8" i="10"/>
  <c r="H8" i="10"/>
  <c r="E8" i="10"/>
  <c r="N7" i="10"/>
  <c r="M7" i="10"/>
  <c r="K7" i="10"/>
  <c r="H7" i="10"/>
  <c r="E7" i="10"/>
  <c r="N6" i="10"/>
  <c r="M6" i="10"/>
  <c r="K6" i="10"/>
  <c r="H6" i="10"/>
  <c r="E6" i="10"/>
  <c r="N5" i="10"/>
  <c r="M5" i="10"/>
  <c r="K5" i="10"/>
  <c r="H5" i="10"/>
  <c r="E5" i="10"/>
  <c r="N154" i="9"/>
  <c r="M154" i="9"/>
  <c r="K154" i="9"/>
  <c r="H154" i="9"/>
  <c r="E154" i="9"/>
  <c r="N153" i="9"/>
  <c r="E153" i="9"/>
  <c r="N152" i="9"/>
  <c r="M152" i="9"/>
  <c r="K152" i="9"/>
  <c r="H152" i="9"/>
  <c r="E152" i="9"/>
  <c r="N150" i="9"/>
  <c r="H150" i="9"/>
  <c r="E150" i="9"/>
  <c r="N149" i="9"/>
  <c r="N148" i="9"/>
  <c r="M148" i="9"/>
  <c r="K148" i="9"/>
  <c r="H148" i="9"/>
  <c r="E148" i="9"/>
  <c r="N147" i="9"/>
  <c r="H147" i="9"/>
  <c r="F147" i="9"/>
  <c r="E147" i="9"/>
  <c r="N146" i="9"/>
  <c r="N145" i="9"/>
  <c r="N144" i="9"/>
  <c r="N143" i="9"/>
  <c r="M143" i="9"/>
  <c r="K143" i="9"/>
  <c r="H143" i="9"/>
  <c r="E143" i="9"/>
  <c r="N142" i="9"/>
  <c r="M142" i="9"/>
  <c r="K142" i="9"/>
  <c r="H142" i="9"/>
  <c r="E142" i="9"/>
  <c r="N141" i="9"/>
  <c r="M141" i="9"/>
  <c r="K141" i="9"/>
  <c r="H141" i="9"/>
  <c r="E141" i="9"/>
  <c r="N140" i="9"/>
  <c r="M140" i="9"/>
  <c r="K140" i="9"/>
  <c r="H140" i="9"/>
  <c r="E140" i="9"/>
  <c r="N139" i="9"/>
  <c r="M139" i="9"/>
  <c r="H139" i="9"/>
  <c r="E139" i="9"/>
  <c r="N138" i="9"/>
  <c r="N137" i="9"/>
  <c r="M137" i="9"/>
  <c r="K137" i="9"/>
  <c r="H137" i="9"/>
  <c r="E137" i="9"/>
  <c r="N136" i="9"/>
  <c r="M136" i="9"/>
  <c r="K136" i="9"/>
  <c r="H136" i="9"/>
  <c r="E136" i="9"/>
  <c r="N135" i="9"/>
  <c r="M135" i="9"/>
  <c r="K135" i="9"/>
  <c r="H135" i="9"/>
  <c r="E135" i="9"/>
  <c r="N134" i="9"/>
  <c r="N130" i="9"/>
  <c r="N128" i="9"/>
  <c r="M128" i="9"/>
  <c r="K128" i="9"/>
  <c r="H128" i="9"/>
  <c r="E128" i="9"/>
  <c r="N127" i="9"/>
  <c r="N126" i="9"/>
  <c r="N124" i="9"/>
  <c r="N123" i="9"/>
  <c r="H123" i="9"/>
  <c r="E123" i="9"/>
  <c r="N122" i="9"/>
  <c r="N121" i="9"/>
  <c r="N120" i="9"/>
  <c r="M120" i="9"/>
  <c r="K120" i="9"/>
  <c r="H120" i="9"/>
  <c r="N119" i="9"/>
  <c r="N118" i="9"/>
  <c r="M118" i="9"/>
  <c r="K118" i="9"/>
  <c r="H118" i="9"/>
  <c r="E118" i="9"/>
  <c r="N117" i="9"/>
  <c r="N116" i="9"/>
  <c r="H116" i="9"/>
  <c r="F116" i="9"/>
  <c r="E116" i="9"/>
  <c r="N113" i="9"/>
  <c r="M113" i="9"/>
  <c r="K113" i="9"/>
  <c r="H113" i="9"/>
  <c r="E113" i="9"/>
  <c r="N112" i="9"/>
  <c r="M112" i="9"/>
  <c r="K112" i="9"/>
  <c r="H112" i="9"/>
  <c r="E112" i="9"/>
  <c r="N111" i="9"/>
  <c r="M111" i="9"/>
  <c r="K111" i="9"/>
  <c r="H111" i="9"/>
  <c r="E111" i="9"/>
  <c r="N109" i="9"/>
  <c r="M109" i="9"/>
  <c r="K109" i="9"/>
  <c r="H109" i="9"/>
  <c r="E109" i="9"/>
  <c r="N108" i="9"/>
  <c r="M108" i="9"/>
  <c r="K108" i="9"/>
  <c r="H108" i="9"/>
  <c r="E108" i="9"/>
  <c r="N106" i="9"/>
  <c r="M106" i="9"/>
  <c r="K106" i="9"/>
  <c r="H106" i="9"/>
  <c r="E106" i="9"/>
  <c r="H105" i="9"/>
  <c r="E105" i="9"/>
  <c r="N102" i="9"/>
  <c r="M102" i="9"/>
  <c r="K102" i="9"/>
  <c r="H102" i="9"/>
  <c r="E102" i="9"/>
  <c r="N100" i="9"/>
  <c r="N97" i="9"/>
  <c r="M97" i="9"/>
  <c r="K97" i="9"/>
  <c r="H97" i="9"/>
  <c r="E97" i="9"/>
  <c r="N94" i="9"/>
  <c r="M94" i="9"/>
  <c r="K94" i="9"/>
  <c r="H94" i="9"/>
  <c r="E94" i="9"/>
  <c r="N93" i="9"/>
  <c r="M93" i="9"/>
  <c r="K93" i="9"/>
  <c r="H93" i="9"/>
  <c r="E93" i="9"/>
  <c r="N91" i="9"/>
  <c r="N90" i="9"/>
  <c r="N89" i="9"/>
  <c r="N88" i="9"/>
  <c r="N86" i="9"/>
  <c r="N85" i="9"/>
  <c r="M85" i="9"/>
  <c r="K85" i="9"/>
  <c r="H85" i="9"/>
  <c r="E85" i="9"/>
  <c r="N84" i="9"/>
  <c r="M84" i="9"/>
  <c r="K84" i="9"/>
  <c r="H84" i="9"/>
  <c r="E84" i="9"/>
  <c r="N80" i="9"/>
  <c r="M80" i="9"/>
  <c r="K80" i="9"/>
  <c r="H80" i="9"/>
  <c r="E80" i="9"/>
  <c r="N78" i="9"/>
  <c r="M78" i="9"/>
  <c r="K78" i="9"/>
  <c r="H78" i="9"/>
  <c r="E78" i="9"/>
  <c r="N77" i="9"/>
  <c r="M77" i="9"/>
  <c r="K77" i="9"/>
  <c r="H77" i="9"/>
  <c r="E77" i="9"/>
  <c r="N76" i="9"/>
  <c r="M76" i="9"/>
  <c r="K76" i="9"/>
  <c r="H76" i="9"/>
  <c r="E76" i="9"/>
  <c r="N74" i="9"/>
  <c r="M74" i="9"/>
  <c r="K74" i="9"/>
  <c r="H74" i="9"/>
  <c r="E74" i="9"/>
  <c r="N71" i="9"/>
  <c r="N70" i="9"/>
  <c r="N67" i="9"/>
  <c r="N66" i="9"/>
  <c r="N65" i="9"/>
  <c r="M65" i="9"/>
  <c r="K65" i="9"/>
  <c r="H65" i="9"/>
  <c r="E65" i="9"/>
  <c r="N63" i="9"/>
  <c r="N60" i="9"/>
  <c r="H60" i="9"/>
  <c r="N59" i="9"/>
  <c r="M59" i="9"/>
  <c r="K59" i="9"/>
  <c r="E59" i="9"/>
  <c r="N58" i="9"/>
  <c r="N57" i="9"/>
  <c r="N56" i="9"/>
  <c r="M56" i="9"/>
  <c r="K56" i="9"/>
  <c r="H56" i="9"/>
  <c r="E56" i="9"/>
  <c r="N53" i="9"/>
  <c r="M53" i="9"/>
  <c r="K53" i="9"/>
  <c r="H53" i="9"/>
  <c r="E53" i="9"/>
  <c r="N51" i="9"/>
  <c r="M51" i="9"/>
  <c r="K51" i="9"/>
  <c r="H51" i="9"/>
  <c r="E51" i="9"/>
  <c r="N46" i="9"/>
  <c r="N45" i="9"/>
  <c r="N44" i="9"/>
  <c r="M44" i="9"/>
  <c r="K44" i="9"/>
  <c r="H44" i="9"/>
  <c r="E44" i="9"/>
  <c r="N43" i="9"/>
  <c r="E43" i="9"/>
  <c r="N38" i="9"/>
  <c r="M38" i="9"/>
  <c r="K38" i="9"/>
  <c r="H38" i="9"/>
  <c r="E38" i="9"/>
  <c r="N36" i="9"/>
  <c r="N34" i="9"/>
  <c r="N33" i="9"/>
  <c r="M33" i="9"/>
  <c r="K33" i="9"/>
  <c r="H33" i="9"/>
  <c r="E33" i="9"/>
  <c r="N31" i="9"/>
  <c r="M31" i="9"/>
  <c r="K31" i="9"/>
  <c r="H31" i="9"/>
  <c r="E31" i="9"/>
  <c r="N30" i="9"/>
  <c r="M30" i="9"/>
  <c r="K30" i="9"/>
  <c r="H30" i="9"/>
  <c r="E30" i="9"/>
  <c r="N29" i="9"/>
  <c r="M29" i="9"/>
  <c r="K29" i="9"/>
  <c r="H29" i="9"/>
  <c r="E29" i="9"/>
  <c r="N28" i="9"/>
  <c r="M28" i="9"/>
  <c r="K28" i="9"/>
  <c r="H28" i="9"/>
  <c r="E28" i="9"/>
  <c r="N25" i="9"/>
  <c r="N23" i="9"/>
  <c r="M23" i="9"/>
  <c r="K23" i="9"/>
  <c r="H23" i="9"/>
  <c r="E23" i="9"/>
  <c r="N20" i="9"/>
  <c r="M20" i="9"/>
  <c r="K20" i="9"/>
  <c r="H20" i="9"/>
  <c r="E20" i="9"/>
  <c r="N19" i="9"/>
  <c r="M19" i="9"/>
  <c r="K19" i="9"/>
  <c r="H19" i="9"/>
  <c r="E19" i="9"/>
  <c r="N18" i="9"/>
  <c r="N17" i="9"/>
  <c r="M17" i="9"/>
  <c r="K17" i="9"/>
  <c r="H17" i="9"/>
  <c r="E17" i="9"/>
  <c r="N16" i="9"/>
  <c r="M16" i="9"/>
  <c r="K16" i="9"/>
  <c r="H16" i="9"/>
  <c r="E16" i="9"/>
  <c r="N15" i="9"/>
  <c r="N13" i="9"/>
  <c r="N12" i="9"/>
  <c r="M12" i="9"/>
  <c r="K12" i="9"/>
  <c r="H12" i="9"/>
  <c r="E12" i="9"/>
  <c r="N11" i="9"/>
  <c r="H11" i="9"/>
  <c r="N6" i="9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H93" i="7"/>
  <c r="E93" i="7"/>
  <c r="H92" i="7"/>
  <c r="E92" i="7"/>
  <c r="H91" i="7"/>
  <c r="E91" i="7"/>
  <c r="H90" i="7"/>
  <c r="E90" i="7"/>
  <c r="H89" i="7"/>
  <c r="E89" i="7"/>
  <c r="H88" i="7"/>
  <c r="E88" i="7"/>
  <c r="H87" i="7"/>
  <c r="E87" i="7"/>
  <c r="H86" i="7"/>
  <c r="E86" i="7"/>
  <c r="H85" i="7"/>
  <c r="E85" i="7"/>
  <c r="H84" i="7"/>
  <c r="E84" i="7"/>
  <c r="H83" i="7"/>
  <c r="E83" i="7"/>
  <c r="H82" i="7"/>
  <c r="E82" i="7"/>
  <c r="N81" i="7"/>
  <c r="H81" i="7"/>
  <c r="E81" i="7"/>
  <c r="H80" i="7"/>
  <c r="E80" i="7"/>
  <c r="H79" i="7"/>
  <c r="E79" i="7"/>
  <c r="H78" i="7"/>
  <c r="E78" i="7"/>
  <c r="H77" i="7"/>
  <c r="E77" i="7"/>
  <c r="H76" i="7"/>
  <c r="E76" i="7"/>
  <c r="H75" i="7"/>
  <c r="E75" i="7"/>
  <c r="H74" i="7"/>
  <c r="E74" i="7"/>
  <c r="H73" i="7"/>
  <c r="E73" i="7"/>
  <c r="H72" i="7"/>
  <c r="E72" i="7"/>
  <c r="H71" i="7"/>
  <c r="E71" i="7"/>
  <c r="H70" i="7"/>
  <c r="E70" i="7"/>
  <c r="H69" i="7"/>
  <c r="E69" i="7"/>
  <c r="H68" i="7"/>
  <c r="E68" i="7"/>
  <c r="H67" i="7"/>
  <c r="E67" i="7"/>
  <c r="N66" i="7"/>
  <c r="H66" i="7"/>
  <c r="E66" i="7"/>
  <c r="H65" i="7"/>
  <c r="E65" i="7"/>
  <c r="H64" i="7"/>
  <c r="E64" i="7"/>
  <c r="H63" i="7"/>
  <c r="E63" i="7"/>
  <c r="H62" i="7"/>
  <c r="E62" i="7"/>
  <c r="H61" i="7"/>
  <c r="E61" i="7"/>
  <c r="H60" i="7"/>
  <c r="E60" i="7"/>
  <c r="H59" i="7"/>
  <c r="E59" i="7"/>
  <c r="H58" i="7"/>
  <c r="E58" i="7"/>
  <c r="H57" i="7"/>
  <c r="E57" i="7"/>
  <c r="H56" i="7"/>
  <c r="E56" i="7"/>
  <c r="H55" i="7"/>
  <c r="E55" i="7"/>
  <c r="H54" i="7"/>
  <c r="E54" i="7"/>
  <c r="H53" i="7"/>
  <c r="E53" i="7"/>
  <c r="H52" i="7"/>
  <c r="E52" i="7"/>
  <c r="H51" i="7"/>
  <c r="E51" i="7"/>
  <c r="H50" i="7"/>
  <c r="E50" i="7"/>
  <c r="H49" i="7"/>
  <c r="E49" i="7"/>
  <c r="H48" i="7"/>
  <c r="E48" i="7"/>
  <c r="H47" i="7"/>
  <c r="E47" i="7"/>
  <c r="H46" i="7"/>
  <c r="E46" i="7"/>
  <c r="H45" i="7"/>
  <c r="E45" i="7"/>
  <c r="H44" i="7"/>
  <c r="E44" i="7"/>
  <c r="H43" i="7"/>
  <c r="E43" i="7"/>
  <c r="H42" i="7"/>
  <c r="E42" i="7"/>
  <c r="H41" i="7"/>
  <c r="E41" i="7"/>
  <c r="H40" i="7"/>
  <c r="E40" i="7"/>
  <c r="H39" i="7"/>
  <c r="E39" i="7"/>
  <c r="H38" i="7"/>
  <c r="E38" i="7"/>
  <c r="H37" i="7"/>
  <c r="E37" i="7"/>
  <c r="H36" i="7"/>
  <c r="E36" i="7"/>
  <c r="H35" i="7"/>
  <c r="E35" i="7"/>
  <c r="H34" i="7"/>
  <c r="E34" i="7"/>
  <c r="H33" i="7"/>
  <c r="E33" i="7"/>
  <c r="H32" i="7"/>
  <c r="E32" i="7"/>
  <c r="H31" i="7"/>
  <c r="E31" i="7"/>
  <c r="H30" i="7"/>
  <c r="E30" i="7"/>
  <c r="H29" i="7"/>
  <c r="E29" i="7"/>
  <c r="H28" i="7"/>
  <c r="E28" i="7"/>
  <c r="H27" i="7"/>
  <c r="E27" i="7"/>
  <c r="H26" i="7"/>
  <c r="E26" i="7"/>
  <c r="H25" i="7"/>
  <c r="E25" i="7"/>
  <c r="H24" i="7"/>
  <c r="E24" i="7"/>
  <c r="H23" i="7"/>
  <c r="E23" i="7"/>
  <c r="H22" i="7"/>
  <c r="E22" i="7"/>
  <c r="H21" i="7"/>
  <c r="E21" i="7"/>
  <c r="H20" i="7"/>
  <c r="E20" i="7"/>
  <c r="H19" i="7"/>
  <c r="E19" i="7"/>
  <c r="H18" i="7"/>
  <c r="E18" i="7"/>
  <c r="H17" i="7"/>
  <c r="E17" i="7"/>
  <c r="H16" i="7"/>
  <c r="E16" i="7"/>
  <c r="H15" i="7"/>
  <c r="E15" i="7"/>
  <c r="H14" i="7"/>
  <c r="E14" i="7"/>
  <c r="H13" i="7"/>
  <c r="E13" i="7"/>
  <c r="H12" i="7"/>
  <c r="E12" i="7"/>
  <c r="H11" i="7"/>
  <c r="E11" i="7"/>
  <c r="H10" i="7"/>
  <c r="E10" i="7"/>
  <c r="H9" i="7"/>
  <c r="E9" i="7"/>
  <c r="H8" i="7"/>
  <c r="E8" i="7"/>
  <c r="H7" i="7"/>
  <c r="E7" i="7"/>
  <c r="H6" i="7"/>
  <c r="E6" i="7"/>
  <c r="H5" i="7"/>
  <c r="E5" i="7"/>
  <c r="N132" i="11"/>
  <c r="M132" i="11"/>
  <c r="K132" i="11"/>
  <c r="H132" i="11"/>
  <c r="E132" i="11"/>
  <c r="N131" i="11"/>
  <c r="M131" i="11"/>
  <c r="K131" i="11"/>
  <c r="H131" i="11"/>
  <c r="E131" i="11"/>
  <c r="N130" i="11"/>
  <c r="M130" i="11"/>
  <c r="K130" i="11"/>
  <c r="H130" i="11"/>
  <c r="E130" i="11"/>
  <c r="N129" i="11"/>
  <c r="M129" i="11"/>
  <c r="K129" i="11"/>
  <c r="H129" i="11"/>
  <c r="E129" i="11"/>
  <c r="N128" i="11"/>
  <c r="M128" i="11"/>
  <c r="K128" i="11"/>
  <c r="H128" i="11"/>
  <c r="E128" i="11"/>
  <c r="N127" i="11"/>
  <c r="M127" i="11"/>
  <c r="K127" i="11"/>
  <c r="H127" i="11"/>
  <c r="E127" i="11"/>
  <c r="N126" i="11"/>
  <c r="M126" i="11"/>
  <c r="K126" i="11"/>
  <c r="H126" i="11"/>
  <c r="E126" i="11"/>
  <c r="N125" i="11"/>
  <c r="M125" i="11"/>
  <c r="K125" i="11"/>
  <c r="H125" i="11"/>
  <c r="E125" i="11"/>
  <c r="N124" i="11"/>
  <c r="F124" i="11"/>
  <c r="N123" i="11"/>
  <c r="F123" i="11"/>
  <c r="N122" i="11"/>
  <c r="M122" i="11"/>
  <c r="K122" i="11"/>
  <c r="H122" i="11"/>
  <c r="E122" i="11"/>
  <c r="N121" i="11"/>
  <c r="M121" i="11"/>
  <c r="K121" i="11"/>
  <c r="H121" i="11"/>
  <c r="E121" i="11"/>
  <c r="N120" i="11"/>
  <c r="M120" i="11"/>
  <c r="K120" i="11"/>
  <c r="H120" i="11"/>
  <c r="E120" i="11"/>
  <c r="N119" i="11"/>
  <c r="M119" i="11"/>
  <c r="K119" i="11"/>
  <c r="H119" i="11"/>
  <c r="E119" i="11"/>
  <c r="N118" i="11"/>
  <c r="M118" i="11"/>
  <c r="K118" i="11"/>
  <c r="H118" i="11"/>
  <c r="E118" i="11"/>
  <c r="N117" i="11"/>
  <c r="F117" i="11"/>
  <c r="N116" i="11"/>
  <c r="M116" i="11"/>
  <c r="K116" i="11"/>
  <c r="H116" i="11"/>
  <c r="E116" i="11"/>
  <c r="N115" i="11"/>
  <c r="M115" i="11"/>
  <c r="K115" i="11"/>
  <c r="H115" i="11"/>
  <c r="E115" i="11"/>
  <c r="N114" i="11"/>
  <c r="M114" i="11"/>
  <c r="K114" i="11"/>
  <c r="H114" i="11"/>
  <c r="E114" i="11"/>
  <c r="N113" i="11"/>
  <c r="F113" i="11"/>
  <c r="N112" i="11"/>
  <c r="M112" i="11"/>
  <c r="K112" i="11"/>
  <c r="H112" i="11"/>
  <c r="E112" i="11"/>
  <c r="N111" i="11"/>
  <c r="M111" i="11"/>
  <c r="K111" i="11"/>
  <c r="H111" i="11"/>
  <c r="E111" i="11"/>
  <c r="N110" i="11"/>
  <c r="M110" i="11"/>
  <c r="K110" i="11"/>
  <c r="H110" i="11"/>
  <c r="E110" i="11"/>
  <c r="N109" i="11"/>
  <c r="M109" i="11"/>
  <c r="K109" i="11"/>
  <c r="H109" i="11"/>
  <c r="E109" i="11"/>
  <c r="N108" i="11"/>
  <c r="M108" i="11"/>
  <c r="K108" i="11"/>
  <c r="H108" i="11"/>
  <c r="E108" i="11"/>
  <c r="N107" i="11"/>
  <c r="M107" i="11"/>
  <c r="K107" i="11"/>
  <c r="H107" i="11"/>
  <c r="E107" i="11"/>
  <c r="N106" i="11"/>
  <c r="M106" i="11"/>
  <c r="K106" i="11"/>
  <c r="H106" i="11"/>
  <c r="E106" i="11"/>
  <c r="N105" i="11"/>
  <c r="M105" i="11"/>
  <c r="K105" i="11"/>
  <c r="H105" i="11"/>
  <c r="E105" i="11"/>
  <c r="N104" i="11"/>
  <c r="M104" i="11"/>
  <c r="K104" i="11"/>
  <c r="H104" i="11"/>
  <c r="E104" i="11"/>
  <c r="N103" i="11"/>
  <c r="F103" i="11"/>
  <c r="N102" i="11"/>
  <c r="M102" i="11"/>
  <c r="K102" i="11"/>
  <c r="H102" i="11"/>
  <c r="E102" i="11"/>
  <c r="N101" i="11"/>
  <c r="M101" i="11"/>
  <c r="K101" i="11"/>
  <c r="H101" i="11"/>
  <c r="E101" i="11"/>
  <c r="N100" i="11"/>
  <c r="M100" i="11"/>
  <c r="K100" i="11"/>
  <c r="H100" i="11"/>
  <c r="E100" i="11"/>
  <c r="N99" i="11"/>
  <c r="M99" i="11"/>
  <c r="K99" i="11"/>
  <c r="H99" i="11"/>
  <c r="E99" i="11"/>
  <c r="N98" i="11"/>
  <c r="F98" i="11"/>
  <c r="N97" i="11"/>
  <c r="F97" i="11"/>
  <c r="N96" i="11"/>
  <c r="F96" i="11"/>
  <c r="N95" i="11"/>
  <c r="M95" i="11"/>
  <c r="K95" i="11"/>
  <c r="H95" i="11"/>
  <c r="E95" i="11"/>
  <c r="N94" i="11"/>
  <c r="F94" i="11"/>
  <c r="N93" i="11"/>
  <c r="M93" i="11"/>
  <c r="K93" i="11"/>
  <c r="H93" i="11"/>
  <c r="E93" i="11"/>
  <c r="N92" i="11"/>
  <c r="M92" i="11"/>
  <c r="K92" i="11"/>
  <c r="H92" i="11"/>
  <c r="E92" i="11"/>
  <c r="N91" i="11"/>
  <c r="M91" i="11"/>
  <c r="K91" i="11"/>
  <c r="H91" i="11"/>
  <c r="E91" i="11"/>
  <c r="N90" i="11"/>
  <c r="M90" i="11"/>
  <c r="K90" i="11"/>
  <c r="H90" i="11"/>
  <c r="E90" i="11"/>
  <c r="N89" i="11"/>
  <c r="M89" i="11"/>
  <c r="K89" i="11"/>
  <c r="H89" i="11"/>
  <c r="E89" i="11"/>
  <c r="N88" i="11"/>
  <c r="M88" i="11"/>
  <c r="K88" i="11"/>
  <c r="H88" i="11"/>
  <c r="E88" i="11"/>
  <c r="N87" i="11"/>
  <c r="M87" i="11"/>
  <c r="K87" i="11"/>
  <c r="H87" i="11"/>
  <c r="E87" i="11"/>
  <c r="N86" i="11"/>
  <c r="M86" i="11"/>
  <c r="K86" i="11"/>
  <c r="H86" i="11"/>
  <c r="E86" i="11"/>
  <c r="N85" i="11"/>
  <c r="M85" i="11"/>
  <c r="K85" i="11"/>
  <c r="H85" i="11"/>
  <c r="E85" i="11"/>
  <c r="N84" i="11"/>
  <c r="M84" i="11"/>
  <c r="K84" i="11"/>
  <c r="H84" i="11"/>
  <c r="E84" i="11"/>
  <c r="N83" i="11"/>
  <c r="M83" i="11"/>
  <c r="K83" i="11"/>
  <c r="H83" i="11"/>
  <c r="E83" i="11"/>
  <c r="N82" i="11"/>
  <c r="M82" i="11"/>
  <c r="K82" i="11"/>
  <c r="H82" i="11"/>
  <c r="E82" i="11"/>
  <c r="N81" i="11"/>
  <c r="M81" i="11"/>
  <c r="K81" i="11"/>
  <c r="H81" i="11"/>
  <c r="E81" i="11"/>
  <c r="N80" i="11"/>
  <c r="F80" i="11"/>
  <c r="N79" i="11"/>
  <c r="M79" i="11"/>
  <c r="K79" i="11"/>
  <c r="H79" i="11"/>
  <c r="E79" i="11"/>
  <c r="N78" i="11"/>
  <c r="M78" i="11"/>
  <c r="K78" i="11"/>
  <c r="H78" i="11"/>
  <c r="E78" i="11"/>
  <c r="N77" i="11"/>
  <c r="M77" i="11"/>
  <c r="K77" i="11"/>
  <c r="H77" i="11"/>
  <c r="E77" i="11"/>
  <c r="N76" i="11"/>
  <c r="M76" i="11"/>
  <c r="K76" i="11"/>
  <c r="H76" i="11"/>
  <c r="E76" i="11"/>
  <c r="N75" i="11"/>
  <c r="M75" i="11"/>
  <c r="K75" i="11"/>
  <c r="H75" i="11"/>
  <c r="E75" i="11"/>
  <c r="N74" i="11"/>
  <c r="F74" i="11"/>
  <c r="N73" i="11"/>
  <c r="F73" i="11"/>
  <c r="N72" i="11"/>
  <c r="M72" i="11"/>
  <c r="K72" i="11"/>
  <c r="H72" i="11"/>
  <c r="E72" i="11"/>
  <c r="N71" i="11"/>
  <c r="M71" i="11"/>
  <c r="K71" i="11"/>
  <c r="H71" i="11"/>
  <c r="E71" i="11"/>
  <c r="N70" i="11"/>
  <c r="M70" i="11"/>
  <c r="K70" i="11"/>
  <c r="H70" i="11"/>
  <c r="E70" i="11"/>
  <c r="N69" i="11"/>
  <c r="F69" i="11"/>
  <c r="N68" i="11"/>
  <c r="F68" i="11"/>
  <c r="N67" i="11"/>
  <c r="M67" i="11"/>
  <c r="K67" i="11"/>
  <c r="H67" i="11"/>
  <c r="E67" i="11"/>
  <c r="N66" i="11"/>
  <c r="M66" i="11"/>
  <c r="K66" i="11"/>
  <c r="H66" i="11"/>
  <c r="E66" i="11"/>
  <c r="N65" i="11"/>
  <c r="M65" i="11"/>
  <c r="K65" i="11"/>
  <c r="H65" i="11"/>
  <c r="E65" i="11"/>
  <c r="N64" i="11"/>
  <c r="F64" i="11"/>
  <c r="N63" i="11"/>
  <c r="F63" i="11"/>
  <c r="N62" i="11"/>
  <c r="M62" i="11"/>
  <c r="K62" i="11"/>
  <c r="H62" i="11"/>
  <c r="E62" i="11"/>
  <c r="N61" i="11"/>
  <c r="M61" i="11"/>
  <c r="K61" i="11"/>
  <c r="H61" i="11"/>
  <c r="E61" i="11"/>
  <c r="N60" i="11"/>
  <c r="M60" i="11"/>
  <c r="K60" i="11"/>
  <c r="H60" i="11"/>
  <c r="E60" i="11"/>
  <c r="N59" i="11"/>
  <c r="M59" i="11"/>
  <c r="K59" i="11"/>
  <c r="H59" i="11"/>
  <c r="E59" i="11"/>
  <c r="N58" i="11"/>
  <c r="F58" i="11"/>
  <c r="N57" i="11"/>
  <c r="M57" i="11"/>
  <c r="K57" i="11"/>
  <c r="H57" i="11"/>
  <c r="E57" i="11"/>
  <c r="N56" i="11"/>
  <c r="F56" i="11"/>
  <c r="N55" i="11"/>
  <c r="M55" i="11"/>
  <c r="K55" i="11"/>
  <c r="H55" i="11"/>
  <c r="E55" i="11"/>
  <c r="N54" i="11"/>
  <c r="M54" i="11"/>
  <c r="K54" i="11"/>
  <c r="H54" i="11"/>
  <c r="E54" i="11"/>
  <c r="N53" i="11"/>
  <c r="F53" i="11"/>
  <c r="N52" i="11"/>
  <c r="M52" i="11"/>
  <c r="K52" i="11"/>
  <c r="H52" i="11"/>
  <c r="E52" i="11"/>
  <c r="N51" i="11"/>
  <c r="F51" i="11"/>
  <c r="N50" i="11"/>
  <c r="M50" i="11"/>
  <c r="K50" i="11"/>
  <c r="H50" i="11"/>
  <c r="E50" i="11"/>
  <c r="N49" i="11"/>
  <c r="M49" i="11"/>
  <c r="K49" i="11"/>
  <c r="H49" i="11"/>
  <c r="E49" i="11"/>
  <c r="N48" i="11"/>
  <c r="M48" i="11"/>
  <c r="K48" i="11"/>
  <c r="H48" i="11"/>
  <c r="E48" i="11"/>
  <c r="N47" i="11"/>
  <c r="M47" i="11"/>
  <c r="K47" i="11"/>
  <c r="H47" i="11"/>
  <c r="E47" i="11"/>
  <c r="N46" i="11"/>
  <c r="M46" i="11"/>
  <c r="K46" i="11"/>
  <c r="H46" i="11"/>
  <c r="E46" i="11"/>
  <c r="N45" i="11"/>
  <c r="F45" i="11"/>
  <c r="N44" i="11"/>
  <c r="F44" i="11"/>
  <c r="N43" i="11"/>
  <c r="F43" i="11"/>
  <c r="N42" i="11"/>
  <c r="M42" i="11"/>
  <c r="K42" i="11"/>
  <c r="H42" i="11"/>
  <c r="E42" i="11"/>
  <c r="N41" i="11"/>
  <c r="M41" i="11"/>
  <c r="K41" i="11"/>
  <c r="H41" i="11"/>
  <c r="E41" i="11"/>
  <c r="N40" i="11"/>
  <c r="M40" i="11"/>
  <c r="K40" i="11"/>
  <c r="H40" i="11"/>
  <c r="E40" i="11"/>
  <c r="N39" i="11"/>
  <c r="M39" i="11"/>
  <c r="K39" i="11"/>
  <c r="H39" i="11"/>
  <c r="E39" i="11"/>
  <c r="N38" i="11"/>
  <c r="F38" i="11"/>
  <c r="N37" i="11"/>
  <c r="M37" i="11"/>
  <c r="K37" i="11"/>
  <c r="H37" i="11"/>
  <c r="E37" i="11"/>
  <c r="N36" i="11"/>
  <c r="M36" i="11"/>
  <c r="K36" i="11"/>
  <c r="H36" i="11"/>
  <c r="E36" i="11"/>
  <c r="N35" i="11"/>
  <c r="M35" i="11"/>
  <c r="K35" i="11"/>
  <c r="H35" i="11"/>
  <c r="E35" i="11"/>
  <c r="N34" i="11"/>
  <c r="F34" i="11"/>
  <c r="N33" i="11"/>
  <c r="F33" i="11"/>
  <c r="N32" i="11"/>
  <c r="F32" i="11"/>
  <c r="N31" i="11"/>
  <c r="M31" i="11"/>
  <c r="K31" i="11"/>
  <c r="H31" i="11"/>
  <c r="E31" i="11"/>
  <c r="N30" i="11"/>
  <c r="F30" i="11"/>
  <c r="N29" i="11"/>
  <c r="M29" i="11"/>
  <c r="K29" i="11"/>
  <c r="H29" i="11"/>
  <c r="E29" i="11"/>
  <c r="N28" i="11"/>
  <c r="M28" i="11"/>
  <c r="K28" i="11"/>
  <c r="H28" i="11"/>
  <c r="E28" i="11"/>
  <c r="N27" i="11"/>
  <c r="M27" i="11"/>
  <c r="K27" i="11"/>
  <c r="H27" i="11"/>
  <c r="E27" i="11"/>
  <c r="N26" i="11"/>
  <c r="F26" i="11"/>
  <c r="N25" i="11"/>
  <c r="M25" i="11"/>
  <c r="K25" i="11"/>
  <c r="H25" i="11"/>
  <c r="E25" i="11"/>
  <c r="N24" i="11"/>
  <c r="M24" i="11"/>
  <c r="K24" i="11"/>
  <c r="H24" i="11"/>
  <c r="E24" i="11"/>
  <c r="N23" i="11"/>
  <c r="F23" i="11"/>
  <c r="N22" i="11"/>
  <c r="M22" i="11"/>
  <c r="K22" i="11"/>
  <c r="H22" i="11"/>
  <c r="E22" i="11"/>
  <c r="N21" i="11"/>
  <c r="F21" i="11"/>
  <c r="N20" i="11"/>
  <c r="F20" i="11"/>
  <c r="N19" i="11"/>
  <c r="F19" i="11"/>
  <c r="N18" i="11"/>
  <c r="M18" i="11"/>
  <c r="K18" i="11"/>
  <c r="H18" i="11"/>
  <c r="E18" i="11"/>
  <c r="N17" i="11"/>
  <c r="F17" i="11"/>
  <c r="N16" i="11"/>
  <c r="M16" i="11"/>
  <c r="K16" i="11"/>
  <c r="H16" i="11"/>
  <c r="E16" i="11"/>
  <c r="N15" i="11"/>
  <c r="M15" i="11"/>
  <c r="K15" i="11"/>
  <c r="H15" i="11"/>
  <c r="E15" i="11"/>
  <c r="N14" i="11"/>
  <c r="F14" i="11"/>
  <c r="N13" i="11"/>
  <c r="F13" i="11"/>
  <c r="N12" i="11"/>
  <c r="M12" i="11"/>
  <c r="K12" i="11"/>
  <c r="H12" i="11"/>
  <c r="E12" i="11"/>
  <c r="N11" i="11"/>
  <c r="M11" i="11"/>
  <c r="K11" i="11"/>
  <c r="H11" i="11"/>
  <c r="E11" i="11"/>
  <c r="N10" i="11"/>
  <c r="M10" i="11"/>
  <c r="K10" i="11"/>
  <c r="H10" i="11"/>
  <c r="E10" i="11"/>
  <c r="N9" i="11"/>
  <c r="M9" i="11"/>
  <c r="K9" i="11"/>
  <c r="H9" i="11"/>
  <c r="E9" i="11"/>
  <c r="N8" i="11"/>
  <c r="F8" i="11"/>
  <c r="N7" i="11"/>
  <c r="F7" i="11"/>
  <c r="N6" i="11"/>
  <c r="M6" i="11"/>
  <c r="K6" i="11"/>
  <c r="H6" i="11"/>
  <c r="E6" i="11"/>
  <c r="N5" i="11"/>
  <c r="F5" i="11"/>
  <c r="N80" i="2"/>
  <c r="M80" i="2"/>
  <c r="K80" i="2"/>
  <c r="H80" i="2"/>
  <c r="E80" i="2"/>
  <c r="N79" i="2"/>
  <c r="M79" i="2"/>
  <c r="K79" i="2"/>
  <c r="H79" i="2"/>
  <c r="E79" i="2"/>
  <c r="N78" i="2"/>
  <c r="M78" i="2"/>
  <c r="K78" i="2"/>
  <c r="H78" i="2"/>
  <c r="E78" i="2"/>
  <c r="N77" i="2"/>
  <c r="M77" i="2"/>
  <c r="K77" i="2"/>
  <c r="H77" i="2"/>
  <c r="E77" i="2"/>
  <c r="N76" i="2"/>
  <c r="M76" i="2"/>
  <c r="K76" i="2"/>
  <c r="H76" i="2"/>
  <c r="E76" i="2"/>
  <c r="N75" i="2"/>
  <c r="M75" i="2"/>
  <c r="K75" i="2"/>
  <c r="H75" i="2"/>
  <c r="E75" i="2"/>
  <c r="N74" i="2"/>
  <c r="M74" i="2"/>
  <c r="K74" i="2"/>
  <c r="H74" i="2"/>
  <c r="E74" i="2"/>
  <c r="N73" i="2"/>
  <c r="M73" i="2"/>
  <c r="K73" i="2"/>
  <c r="H73" i="2"/>
  <c r="E73" i="2"/>
  <c r="N72" i="2"/>
  <c r="M72" i="2"/>
  <c r="K72" i="2"/>
  <c r="H72" i="2"/>
  <c r="E72" i="2"/>
  <c r="N71" i="2"/>
  <c r="M71" i="2"/>
  <c r="K71" i="2"/>
  <c r="H71" i="2"/>
  <c r="E71" i="2"/>
  <c r="N70" i="2"/>
  <c r="M70" i="2"/>
  <c r="K70" i="2"/>
  <c r="H70" i="2"/>
  <c r="E70" i="2"/>
  <c r="N69" i="2"/>
  <c r="M69" i="2"/>
  <c r="K69" i="2"/>
  <c r="H69" i="2"/>
  <c r="E69" i="2"/>
  <c r="N68" i="2"/>
  <c r="M68" i="2"/>
  <c r="K68" i="2"/>
  <c r="H68" i="2"/>
  <c r="E68" i="2"/>
  <c r="N67" i="2"/>
  <c r="M67" i="2"/>
  <c r="K67" i="2"/>
  <c r="H67" i="2"/>
  <c r="E67" i="2"/>
  <c r="N66" i="2"/>
  <c r="M66" i="2"/>
  <c r="K66" i="2"/>
  <c r="H66" i="2"/>
  <c r="E66" i="2"/>
  <c r="N65" i="2"/>
  <c r="M65" i="2"/>
  <c r="K65" i="2"/>
  <c r="H65" i="2"/>
  <c r="E65" i="2"/>
  <c r="N64" i="2"/>
  <c r="M64" i="2"/>
  <c r="K64" i="2"/>
  <c r="H64" i="2"/>
  <c r="E64" i="2"/>
  <c r="N63" i="2"/>
  <c r="M63" i="2"/>
  <c r="K63" i="2"/>
  <c r="H63" i="2"/>
  <c r="E63" i="2"/>
  <c r="N62" i="2"/>
  <c r="M62" i="2"/>
  <c r="K62" i="2"/>
  <c r="H62" i="2"/>
  <c r="E62" i="2"/>
  <c r="N61" i="2"/>
  <c r="M61" i="2"/>
  <c r="K61" i="2"/>
  <c r="H61" i="2"/>
  <c r="E61" i="2"/>
  <c r="N60" i="2"/>
  <c r="M60" i="2"/>
  <c r="K60" i="2"/>
  <c r="H60" i="2"/>
  <c r="E60" i="2"/>
  <c r="N59" i="2"/>
  <c r="M59" i="2"/>
  <c r="K59" i="2"/>
  <c r="H59" i="2"/>
  <c r="E59" i="2"/>
  <c r="N58" i="2"/>
  <c r="M58" i="2"/>
  <c r="K58" i="2"/>
  <c r="H58" i="2"/>
  <c r="E58" i="2"/>
  <c r="N57" i="2"/>
  <c r="M57" i="2"/>
  <c r="K57" i="2"/>
  <c r="H57" i="2"/>
  <c r="E57" i="2"/>
  <c r="N56" i="2"/>
  <c r="M56" i="2"/>
  <c r="K56" i="2"/>
  <c r="H56" i="2"/>
  <c r="E56" i="2"/>
  <c r="N55" i="2"/>
  <c r="M55" i="2"/>
  <c r="K55" i="2"/>
  <c r="H55" i="2"/>
  <c r="E55" i="2"/>
  <c r="N54" i="2"/>
  <c r="M54" i="2"/>
  <c r="K54" i="2"/>
  <c r="H54" i="2"/>
  <c r="E54" i="2"/>
  <c r="N53" i="2"/>
  <c r="M53" i="2"/>
  <c r="K53" i="2"/>
  <c r="H53" i="2"/>
  <c r="E53" i="2"/>
  <c r="N52" i="2"/>
  <c r="M52" i="2"/>
  <c r="K52" i="2"/>
  <c r="H52" i="2"/>
  <c r="E52" i="2"/>
  <c r="N51" i="2"/>
  <c r="M51" i="2"/>
  <c r="K51" i="2"/>
  <c r="H51" i="2"/>
  <c r="E51" i="2"/>
  <c r="N50" i="2"/>
  <c r="M50" i="2"/>
  <c r="K50" i="2"/>
  <c r="H50" i="2"/>
  <c r="E50" i="2"/>
  <c r="N49" i="2"/>
  <c r="M49" i="2"/>
  <c r="K49" i="2"/>
  <c r="H49" i="2"/>
  <c r="E49" i="2"/>
  <c r="N48" i="2"/>
  <c r="M48" i="2"/>
  <c r="K48" i="2"/>
  <c r="H48" i="2"/>
  <c r="E48" i="2"/>
  <c r="N47" i="2"/>
  <c r="M47" i="2"/>
  <c r="K47" i="2"/>
  <c r="H47" i="2"/>
  <c r="E47" i="2"/>
  <c r="N46" i="2"/>
  <c r="M46" i="2"/>
  <c r="K46" i="2"/>
  <c r="H46" i="2"/>
  <c r="E46" i="2"/>
  <c r="N45" i="2"/>
  <c r="M45" i="2"/>
  <c r="K45" i="2"/>
  <c r="H45" i="2"/>
  <c r="E45" i="2"/>
  <c r="N44" i="2"/>
  <c r="M44" i="2"/>
  <c r="K44" i="2"/>
  <c r="H44" i="2"/>
  <c r="E44" i="2"/>
  <c r="N43" i="2"/>
  <c r="M43" i="2"/>
  <c r="K43" i="2"/>
  <c r="H43" i="2"/>
  <c r="E43" i="2"/>
  <c r="N42" i="2"/>
  <c r="M42" i="2"/>
  <c r="K42" i="2"/>
  <c r="H42" i="2"/>
  <c r="E42" i="2"/>
  <c r="N41" i="2"/>
  <c r="M41" i="2"/>
  <c r="K41" i="2"/>
  <c r="H41" i="2"/>
  <c r="E41" i="2"/>
  <c r="N40" i="2"/>
  <c r="M40" i="2"/>
  <c r="K40" i="2"/>
  <c r="H40" i="2"/>
  <c r="E40" i="2"/>
  <c r="N39" i="2"/>
  <c r="M39" i="2"/>
  <c r="K39" i="2"/>
  <c r="H39" i="2"/>
  <c r="E39" i="2"/>
  <c r="N38" i="2"/>
  <c r="M38" i="2"/>
  <c r="K38" i="2"/>
  <c r="H38" i="2"/>
  <c r="E38" i="2"/>
  <c r="N37" i="2"/>
  <c r="M37" i="2"/>
  <c r="K37" i="2"/>
  <c r="H37" i="2"/>
  <c r="E37" i="2"/>
  <c r="N36" i="2"/>
  <c r="M36" i="2"/>
  <c r="K36" i="2"/>
  <c r="H36" i="2"/>
  <c r="E36" i="2"/>
  <c r="N35" i="2"/>
  <c r="M35" i="2"/>
  <c r="K35" i="2"/>
  <c r="H35" i="2"/>
  <c r="E35" i="2"/>
  <c r="N34" i="2"/>
  <c r="M34" i="2"/>
  <c r="K34" i="2"/>
  <c r="H34" i="2"/>
  <c r="E34" i="2"/>
  <c r="N33" i="2"/>
  <c r="M33" i="2"/>
  <c r="K33" i="2"/>
  <c r="H33" i="2"/>
  <c r="E33" i="2"/>
  <c r="N32" i="2"/>
  <c r="M32" i="2"/>
  <c r="K32" i="2"/>
  <c r="H32" i="2"/>
  <c r="E32" i="2"/>
  <c r="N31" i="2"/>
  <c r="M31" i="2"/>
  <c r="K31" i="2"/>
  <c r="H31" i="2"/>
  <c r="E31" i="2"/>
  <c r="N30" i="2"/>
  <c r="M30" i="2"/>
  <c r="K30" i="2"/>
  <c r="H30" i="2"/>
  <c r="E30" i="2"/>
  <c r="N29" i="2"/>
  <c r="M29" i="2"/>
  <c r="K29" i="2"/>
  <c r="H29" i="2"/>
  <c r="E29" i="2"/>
  <c r="N28" i="2"/>
  <c r="M28" i="2"/>
  <c r="K28" i="2"/>
  <c r="H28" i="2"/>
  <c r="E28" i="2"/>
  <c r="N27" i="2"/>
  <c r="M27" i="2"/>
  <c r="K27" i="2"/>
  <c r="H27" i="2"/>
  <c r="E27" i="2"/>
  <c r="N26" i="2"/>
  <c r="M26" i="2"/>
  <c r="K26" i="2"/>
  <c r="H26" i="2"/>
  <c r="E26" i="2"/>
  <c r="N25" i="2"/>
  <c r="M25" i="2"/>
  <c r="K25" i="2"/>
  <c r="H25" i="2"/>
  <c r="E25" i="2"/>
  <c r="N24" i="2"/>
  <c r="M24" i="2"/>
  <c r="K24" i="2"/>
  <c r="H24" i="2"/>
  <c r="E24" i="2"/>
  <c r="N23" i="2"/>
  <c r="M23" i="2"/>
  <c r="K23" i="2"/>
  <c r="H23" i="2"/>
  <c r="E23" i="2"/>
  <c r="N22" i="2"/>
  <c r="M22" i="2"/>
  <c r="K22" i="2"/>
  <c r="H22" i="2"/>
  <c r="E22" i="2"/>
  <c r="N21" i="2"/>
  <c r="M21" i="2"/>
  <c r="K21" i="2"/>
  <c r="H21" i="2"/>
  <c r="E21" i="2"/>
  <c r="N20" i="2"/>
  <c r="M20" i="2"/>
  <c r="K20" i="2"/>
  <c r="H20" i="2"/>
  <c r="E20" i="2"/>
  <c r="N19" i="2"/>
  <c r="M19" i="2"/>
  <c r="K19" i="2"/>
  <c r="H19" i="2"/>
  <c r="E19" i="2"/>
  <c r="N18" i="2"/>
  <c r="M18" i="2"/>
  <c r="K18" i="2"/>
  <c r="H18" i="2"/>
  <c r="E18" i="2"/>
  <c r="N17" i="2"/>
  <c r="M17" i="2"/>
  <c r="K17" i="2"/>
  <c r="H17" i="2"/>
  <c r="E17" i="2"/>
  <c r="N16" i="2"/>
  <c r="M16" i="2"/>
  <c r="K16" i="2"/>
  <c r="H16" i="2"/>
  <c r="E16" i="2"/>
  <c r="N15" i="2"/>
  <c r="M15" i="2"/>
  <c r="K15" i="2"/>
  <c r="H15" i="2"/>
  <c r="E15" i="2"/>
  <c r="N14" i="2"/>
  <c r="M14" i="2"/>
  <c r="K14" i="2"/>
  <c r="H14" i="2"/>
  <c r="E14" i="2"/>
  <c r="N13" i="2"/>
  <c r="M13" i="2"/>
  <c r="K13" i="2"/>
  <c r="H13" i="2"/>
  <c r="E13" i="2"/>
  <c r="N12" i="2"/>
  <c r="M12" i="2"/>
  <c r="K12" i="2"/>
  <c r="H12" i="2"/>
  <c r="E12" i="2"/>
  <c r="N11" i="2"/>
  <c r="M11" i="2"/>
  <c r="K11" i="2"/>
  <c r="H11" i="2"/>
  <c r="E11" i="2"/>
  <c r="N10" i="2"/>
  <c r="M10" i="2"/>
  <c r="K10" i="2"/>
  <c r="H10" i="2"/>
  <c r="E10" i="2"/>
  <c r="N9" i="2"/>
  <c r="M9" i="2"/>
  <c r="K9" i="2"/>
  <c r="H9" i="2"/>
  <c r="E9" i="2"/>
  <c r="N8" i="2"/>
  <c r="M8" i="2"/>
  <c r="K8" i="2"/>
  <c r="H8" i="2"/>
  <c r="E8" i="2"/>
  <c r="N7" i="2"/>
  <c r="M7" i="2"/>
  <c r="K7" i="2"/>
  <c r="H7" i="2"/>
  <c r="E7" i="2"/>
  <c r="N6" i="2"/>
  <c r="M6" i="2"/>
  <c r="K6" i="2"/>
  <c r="H6" i="2"/>
  <c r="E6" i="2"/>
  <c r="N5" i="2"/>
  <c r="M5" i="2"/>
  <c r="K5" i="2"/>
  <c r="H5" i="2"/>
  <c r="E5" i="2"/>
  <c r="P80" i="1"/>
  <c r="O80" i="1"/>
  <c r="M80" i="1"/>
  <c r="J80" i="1"/>
  <c r="H80" i="1"/>
  <c r="E80" i="1"/>
  <c r="P79" i="1"/>
  <c r="O79" i="1"/>
  <c r="M79" i="1"/>
  <c r="J79" i="1"/>
  <c r="H79" i="1"/>
  <c r="E79" i="1"/>
  <c r="P78" i="1"/>
  <c r="O78" i="1"/>
  <c r="M78" i="1"/>
  <c r="J78" i="1"/>
  <c r="H78" i="1"/>
  <c r="E78" i="1"/>
  <c r="P77" i="1"/>
  <c r="O77" i="1"/>
  <c r="M77" i="1"/>
  <c r="J77" i="1"/>
  <c r="H77" i="1"/>
  <c r="E77" i="1"/>
  <c r="P76" i="1"/>
  <c r="O76" i="1"/>
  <c r="M76" i="1"/>
  <c r="J76" i="1"/>
  <c r="H76" i="1"/>
  <c r="E76" i="1"/>
  <c r="P75" i="1"/>
  <c r="O75" i="1"/>
  <c r="M75" i="1"/>
  <c r="J75" i="1"/>
  <c r="H75" i="1"/>
  <c r="E75" i="1"/>
  <c r="P74" i="1"/>
  <c r="O74" i="1"/>
  <c r="M74" i="1"/>
  <c r="J74" i="1"/>
  <c r="H74" i="1"/>
  <c r="E74" i="1"/>
  <c r="P73" i="1"/>
  <c r="O73" i="1"/>
  <c r="M73" i="1"/>
  <c r="J73" i="1"/>
  <c r="H73" i="1"/>
  <c r="E73" i="1"/>
  <c r="P72" i="1"/>
  <c r="O72" i="1"/>
  <c r="M72" i="1"/>
  <c r="J72" i="1"/>
  <c r="H72" i="1"/>
  <c r="E72" i="1"/>
  <c r="P71" i="1"/>
  <c r="O71" i="1"/>
  <c r="M71" i="1"/>
  <c r="J71" i="1"/>
  <c r="H71" i="1"/>
  <c r="E71" i="1"/>
  <c r="P70" i="1"/>
  <c r="O70" i="1"/>
  <c r="M70" i="1"/>
  <c r="J70" i="1"/>
  <c r="H70" i="1"/>
  <c r="E70" i="1"/>
  <c r="P69" i="1"/>
  <c r="O69" i="1"/>
  <c r="M69" i="1"/>
  <c r="J69" i="1"/>
  <c r="H69" i="1"/>
  <c r="E69" i="1"/>
  <c r="P68" i="1"/>
  <c r="O68" i="1"/>
  <c r="M68" i="1"/>
  <c r="J68" i="1"/>
  <c r="H68" i="1"/>
  <c r="E68" i="1"/>
  <c r="P67" i="1"/>
  <c r="O67" i="1"/>
  <c r="M67" i="1"/>
  <c r="J67" i="1"/>
  <c r="H67" i="1"/>
  <c r="E67" i="1"/>
  <c r="P66" i="1"/>
  <c r="O66" i="1"/>
  <c r="M66" i="1"/>
  <c r="J66" i="1"/>
  <c r="H66" i="1"/>
  <c r="E66" i="1"/>
  <c r="P65" i="1"/>
  <c r="O65" i="1"/>
  <c r="M65" i="1"/>
  <c r="J65" i="1"/>
  <c r="H65" i="1"/>
  <c r="E65" i="1"/>
  <c r="P64" i="1"/>
  <c r="O64" i="1"/>
  <c r="M64" i="1"/>
  <c r="J64" i="1"/>
  <c r="H64" i="1"/>
  <c r="E64" i="1"/>
  <c r="P63" i="1"/>
  <c r="O63" i="1"/>
  <c r="M63" i="1"/>
  <c r="J63" i="1"/>
  <c r="H63" i="1"/>
  <c r="E63" i="1"/>
  <c r="P62" i="1"/>
  <c r="O62" i="1"/>
  <c r="M62" i="1"/>
  <c r="J62" i="1"/>
  <c r="H62" i="1"/>
  <c r="E62" i="1"/>
  <c r="P61" i="1"/>
  <c r="O61" i="1"/>
  <c r="M61" i="1"/>
  <c r="J61" i="1"/>
  <c r="H61" i="1"/>
  <c r="E61" i="1"/>
  <c r="P60" i="1"/>
  <c r="O60" i="1"/>
  <c r="M60" i="1"/>
  <c r="J60" i="1"/>
  <c r="H60" i="1"/>
  <c r="E60" i="1"/>
  <c r="P59" i="1"/>
  <c r="O59" i="1"/>
  <c r="M59" i="1"/>
  <c r="J59" i="1"/>
  <c r="H59" i="1"/>
  <c r="E59" i="1"/>
  <c r="P58" i="1"/>
  <c r="O58" i="1"/>
  <c r="M58" i="1"/>
  <c r="J58" i="1"/>
  <c r="H58" i="1"/>
  <c r="E58" i="1"/>
  <c r="P57" i="1"/>
  <c r="O57" i="1"/>
  <c r="M57" i="1"/>
  <c r="J57" i="1"/>
  <c r="H57" i="1"/>
  <c r="E57" i="1"/>
  <c r="P56" i="1"/>
  <c r="O56" i="1"/>
  <c r="M56" i="1"/>
  <c r="J56" i="1"/>
  <c r="H56" i="1"/>
  <c r="E56" i="1"/>
  <c r="P55" i="1"/>
  <c r="O55" i="1"/>
  <c r="M55" i="1"/>
  <c r="J55" i="1"/>
  <c r="H55" i="1"/>
  <c r="E55" i="1"/>
  <c r="P54" i="1"/>
  <c r="O54" i="1"/>
  <c r="M54" i="1"/>
  <c r="J54" i="1"/>
  <c r="H54" i="1"/>
  <c r="E54" i="1"/>
  <c r="P53" i="1"/>
  <c r="O53" i="1"/>
  <c r="M53" i="1"/>
  <c r="J53" i="1"/>
  <c r="H53" i="1"/>
  <c r="E53" i="1"/>
  <c r="P52" i="1"/>
  <c r="O52" i="1"/>
  <c r="M52" i="1"/>
  <c r="J52" i="1"/>
  <c r="H52" i="1"/>
  <c r="E52" i="1"/>
  <c r="P51" i="1"/>
  <c r="O51" i="1"/>
  <c r="M51" i="1"/>
  <c r="J51" i="1"/>
  <c r="H51" i="1"/>
  <c r="E51" i="1"/>
  <c r="P50" i="1"/>
  <c r="O50" i="1"/>
  <c r="M50" i="1"/>
  <c r="J50" i="1"/>
  <c r="H50" i="1"/>
  <c r="E50" i="1"/>
  <c r="P49" i="1"/>
  <c r="O49" i="1"/>
  <c r="M49" i="1"/>
  <c r="J49" i="1"/>
  <c r="H49" i="1"/>
  <c r="E49" i="1"/>
  <c r="P48" i="1"/>
  <c r="O48" i="1"/>
  <c r="M48" i="1"/>
  <c r="J48" i="1"/>
  <c r="H48" i="1"/>
  <c r="E48" i="1"/>
  <c r="P47" i="1"/>
  <c r="O47" i="1"/>
  <c r="M47" i="1"/>
  <c r="J47" i="1"/>
  <c r="H47" i="1"/>
  <c r="E47" i="1"/>
  <c r="P46" i="1"/>
  <c r="O46" i="1"/>
  <c r="M46" i="1"/>
  <c r="J46" i="1"/>
  <c r="H46" i="1"/>
  <c r="E46" i="1"/>
  <c r="P45" i="1"/>
  <c r="O45" i="1"/>
  <c r="M45" i="1"/>
  <c r="J45" i="1"/>
  <c r="H45" i="1"/>
  <c r="E45" i="1"/>
  <c r="P44" i="1"/>
  <c r="O44" i="1"/>
  <c r="M44" i="1"/>
  <c r="J44" i="1"/>
  <c r="H44" i="1"/>
  <c r="E44" i="1"/>
  <c r="P43" i="1"/>
  <c r="O43" i="1"/>
  <c r="M43" i="1"/>
  <c r="J43" i="1"/>
  <c r="H43" i="1"/>
  <c r="E43" i="1"/>
  <c r="P42" i="1"/>
  <c r="O42" i="1"/>
  <c r="M42" i="1"/>
  <c r="J42" i="1"/>
  <c r="H42" i="1"/>
  <c r="E42" i="1"/>
  <c r="P41" i="1"/>
  <c r="O41" i="1"/>
  <c r="M41" i="1"/>
  <c r="J41" i="1"/>
  <c r="H41" i="1"/>
  <c r="E41" i="1"/>
  <c r="P40" i="1"/>
  <c r="O40" i="1"/>
  <c r="M40" i="1"/>
  <c r="J40" i="1"/>
  <c r="H40" i="1"/>
  <c r="E40" i="1"/>
  <c r="P39" i="1"/>
  <c r="O39" i="1"/>
  <c r="M39" i="1"/>
  <c r="J39" i="1"/>
  <c r="H39" i="1"/>
  <c r="E39" i="1"/>
  <c r="P38" i="1"/>
  <c r="O38" i="1"/>
  <c r="M38" i="1"/>
  <c r="J38" i="1"/>
  <c r="H38" i="1"/>
  <c r="E38" i="1"/>
  <c r="P37" i="1"/>
  <c r="O37" i="1"/>
  <c r="M37" i="1"/>
  <c r="J37" i="1"/>
  <c r="H37" i="1"/>
  <c r="E37" i="1"/>
  <c r="P36" i="1"/>
  <c r="O36" i="1"/>
  <c r="M36" i="1"/>
  <c r="J36" i="1"/>
  <c r="H36" i="1"/>
  <c r="E36" i="1"/>
  <c r="P35" i="1"/>
  <c r="O35" i="1"/>
  <c r="M35" i="1"/>
  <c r="J35" i="1"/>
  <c r="H35" i="1"/>
  <c r="E35" i="1"/>
  <c r="P34" i="1"/>
  <c r="O34" i="1"/>
  <c r="M34" i="1"/>
  <c r="J34" i="1"/>
  <c r="H34" i="1"/>
  <c r="E34" i="1"/>
  <c r="P33" i="1"/>
  <c r="O33" i="1"/>
  <c r="M33" i="1"/>
  <c r="J33" i="1"/>
  <c r="H33" i="1"/>
  <c r="E33" i="1"/>
  <c r="P32" i="1"/>
  <c r="O32" i="1"/>
  <c r="M32" i="1"/>
  <c r="J32" i="1"/>
  <c r="H32" i="1"/>
  <c r="E32" i="1"/>
  <c r="P31" i="1"/>
  <c r="O31" i="1"/>
  <c r="M31" i="1"/>
  <c r="J31" i="1"/>
  <c r="H31" i="1"/>
  <c r="E31" i="1"/>
  <c r="P30" i="1"/>
  <c r="O30" i="1"/>
  <c r="M30" i="1"/>
  <c r="J30" i="1"/>
  <c r="H30" i="1"/>
  <c r="E30" i="1"/>
  <c r="P29" i="1"/>
  <c r="O29" i="1"/>
  <c r="M29" i="1"/>
  <c r="J29" i="1"/>
  <c r="H29" i="1"/>
  <c r="E29" i="1"/>
  <c r="P28" i="1"/>
  <c r="O28" i="1"/>
  <c r="M28" i="1"/>
  <c r="J28" i="1"/>
  <c r="H28" i="1"/>
  <c r="E28" i="1"/>
  <c r="P27" i="1"/>
  <c r="O27" i="1"/>
  <c r="M27" i="1"/>
  <c r="J27" i="1"/>
  <c r="H27" i="1"/>
  <c r="E27" i="1"/>
  <c r="P26" i="1"/>
  <c r="O26" i="1"/>
  <c r="M26" i="1"/>
  <c r="J26" i="1"/>
  <c r="H26" i="1"/>
  <c r="E26" i="1"/>
  <c r="P25" i="1"/>
  <c r="O25" i="1"/>
  <c r="M25" i="1"/>
  <c r="J25" i="1"/>
  <c r="H25" i="1"/>
  <c r="E25" i="1"/>
  <c r="P24" i="1"/>
  <c r="O24" i="1"/>
  <c r="M24" i="1"/>
  <c r="J24" i="1"/>
  <c r="H24" i="1"/>
  <c r="E24" i="1"/>
  <c r="P23" i="1"/>
  <c r="O23" i="1"/>
  <c r="M23" i="1"/>
  <c r="J23" i="1"/>
  <c r="H23" i="1"/>
  <c r="E23" i="1"/>
  <c r="P22" i="1"/>
  <c r="O22" i="1"/>
  <c r="M22" i="1"/>
  <c r="J22" i="1"/>
  <c r="H22" i="1"/>
  <c r="E22" i="1"/>
  <c r="P21" i="1"/>
  <c r="O21" i="1"/>
  <c r="M21" i="1"/>
  <c r="J21" i="1"/>
  <c r="H21" i="1"/>
  <c r="E21" i="1"/>
  <c r="P20" i="1"/>
  <c r="O20" i="1"/>
  <c r="M20" i="1"/>
  <c r="J20" i="1"/>
  <c r="H20" i="1"/>
  <c r="E20" i="1"/>
  <c r="P19" i="1"/>
  <c r="O19" i="1"/>
  <c r="M19" i="1"/>
  <c r="J19" i="1"/>
  <c r="H19" i="1"/>
  <c r="E19" i="1"/>
  <c r="P18" i="1"/>
  <c r="O18" i="1"/>
  <c r="M18" i="1"/>
  <c r="J18" i="1"/>
  <c r="H18" i="1"/>
  <c r="E18" i="1"/>
  <c r="P17" i="1"/>
  <c r="O17" i="1"/>
  <c r="M17" i="1"/>
  <c r="J17" i="1"/>
  <c r="H17" i="1"/>
  <c r="E17" i="1"/>
  <c r="P16" i="1"/>
  <c r="O16" i="1"/>
  <c r="M16" i="1"/>
  <c r="J16" i="1"/>
  <c r="H16" i="1"/>
  <c r="E16" i="1"/>
  <c r="P15" i="1"/>
  <c r="O15" i="1"/>
  <c r="M15" i="1"/>
  <c r="J15" i="1"/>
  <c r="H15" i="1"/>
  <c r="E15" i="1"/>
  <c r="P14" i="1"/>
  <c r="O14" i="1"/>
  <c r="M14" i="1"/>
  <c r="J14" i="1"/>
  <c r="H14" i="1"/>
  <c r="E14" i="1"/>
  <c r="P13" i="1"/>
  <c r="O13" i="1"/>
  <c r="M13" i="1"/>
  <c r="J13" i="1"/>
  <c r="H13" i="1"/>
  <c r="E13" i="1"/>
  <c r="P12" i="1"/>
  <c r="O12" i="1"/>
  <c r="M12" i="1"/>
  <c r="J12" i="1"/>
  <c r="H12" i="1"/>
  <c r="E12" i="1"/>
  <c r="P11" i="1"/>
  <c r="O11" i="1"/>
  <c r="M11" i="1"/>
  <c r="J11" i="1"/>
  <c r="H11" i="1"/>
  <c r="E11" i="1"/>
  <c r="P10" i="1"/>
  <c r="O10" i="1"/>
  <c r="M10" i="1"/>
  <c r="J10" i="1"/>
  <c r="H10" i="1"/>
  <c r="E10" i="1"/>
  <c r="P9" i="1"/>
  <c r="O9" i="1"/>
  <c r="M9" i="1"/>
  <c r="J9" i="1"/>
  <c r="H9" i="1"/>
  <c r="E9" i="1"/>
  <c r="P8" i="1"/>
  <c r="O8" i="1"/>
  <c r="M8" i="1"/>
  <c r="J8" i="1"/>
  <c r="H8" i="1"/>
  <c r="E8" i="1"/>
  <c r="P7" i="1"/>
  <c r="O7" i="1"/>
  <c r="M7" i="1"/>
  <c r="J7" i="1"/>
  <c r="H7" i="1"/>
  <c r="E7" i="1"/>
  <c r="P6" i="1"/>
  <c r="O6" i="1"/>
  <c r="M6" i="1"/>
  <c r="J6" i="1"/>
  <c r="H6" i="1"/>
  <c r="E6" i="1"/>
  <c r="P5" i="1"/>
  <c r="O5" i="1"/>
  <c r="M5" i="1"/>
  <c r="J5" i="1"/>
  <c r="H5" i="1"/>
  <c r="E5" i="1"/>
</calcChain>
</file>

<file path=xl/sharedStrings.xml><?xml version="1.0" encoding="utf-8"?>
<sst xmlns="http://schemas.openxmlformats.org/spreadsheetml/2006/main" count="3159" uniqueCount="1306">
  <si>
    <t xml:space="preserve">  新余学院学生综合素质测评成绩登记表</t>
  </si>
  <si>
    <t xml:space="preserve"> 二级学院：新能源科学与工程学院     专业：材料科学与工程     年级班级： 20材料科学与工程      测评时间： 2023/9/17    班主任：廖肇禄、罗胤祺</t>
  </si>
  <si>
    <t>序号</t>
  </si>
  <si>
    <t>学号</t>
  </si>
  <si>
    <t>姓 名</t>
  </si>
  <si>
    <t>德育测评成绩</t>
  </si>
  <si>
    <t>智育测评成绩</t>
  </si>
  <si>
    <t>注：X1、X2为同一学年两个学期的平均学分绩点，Z5=X2-X1</t>
  </si>
  <si>
    <t>体育测评成绩</t>
  </si>
  <si>
    <t>美育测评成绩</t>
  </si>
  <si>
    <t>综合素质测评得分（T）</t>
  </si>
  <si>
    <r>
      <rPr>
        <sz val="9"/>
        <rFont val="宋体"/>
        <family val="3"/>
        <charset val="134"/>
      </rPr>
      <t>劳动教育测评等级(</t>
    </r>
    <r>
      <rPr>
        <sz val="9"/>
        <rFont val="宋体"/>
        <family val="3"/>
        <charset val="134"/>
      </rPr>
      <t>A/B/C/D)</t>
    </r>
  </si>
  <si>
    <t>综合测评等次（A/B/C/D)</t>
  </si>
  <si>
    <t>测评积分Z1</t>
  </si>
  <si>
    <t>综合得分
(Z1*20%)</t>
  </si>
  <si>
    <t>加权平均分</t>
  </si>
  <si>
    <t>奖罚分</t>
  </si>
  <si>
    <t>测评积分Z2</t>
  </si>
  <si>
    <t>增值分Z5</t>
  </si>
  <si>
    <t>综合得分
(Z2+Z5)*60%</t>
  </si>
  <si>
    <t>测评积分Z3</t>
  </si>
  <si>
    <t>综合得分
(Z3*10%)</t>
  </si>
  <si>
    <t>测评积分Z4</t>
  </si>
  <si>
    <t>综合得分
(Z4*10%)</t>
  </si>
  <si>
    <t>Z1*20%+(Z2+Z5)*60%+Z3*10%+Z4*10%</t>
  </si>
  <si>
    <t>2003241006</t>
  </si>
  <si>
    <t>邱淑雅</t>
  </si>
  <si>
    <t>81.28</t>
  </si>
  <si>
    <t>B</t>
  </si>
  <si>
    <t>A</t>
  </si>
  <si>
    <t>2003241005</t>
  </si>
  <si>
    <t>刘俊</t>
  </si>
  <si>
    <t>86.17</t>
  </si>
  <si>
    <t>2003242030</t>
  </si>
  <si>
    <t>黄志武</t>
  </si>
  <si>
    <t>87.48</t>
  </si>
  <si>
    <t>2003242010</t>
  </si>
  <si>
    <t>罗薇</t>
  </si>
  <si>
    <t>83.90</t>
  </si>
  <si>
    <t>1903241004</t>
  </si>
  <si>
    <t>刘宇婷</t>
  </si>
  <si>
    <t>74.75</t>
  </si>
  <si>
    <t>2003241032</t>
  </si>
  <si>
    <t>曾佳林</t>
  </si>
  <si>
    <t>2003241004</t>
  </si>
  <si>
    <t>白云洁</t>
  </si>
  <si>
    <t>86.68</t>
  </si>
  <si>
    <t>2003241040</t>
  </si>
  <si>
    <t>杨勤浩</t>
  </si>
  <si>
    <t>75.59</t>
  </si>
  <si>
    <t>2003242004</t>
  </si>
  <si>
    <t>陈娇</t>
  </si>
  <si>
    <t>78.30</t>
  </si>
  <si>
    <t>2003241026</t>
  </si>
  <si>
    <t>欧翠瑛</t>
  </si>
  <si>
    <t>77.63</t>
  </si>
  <si>
    <t>2003242032</t>
  </si>
  <si>
    <t>祝阳跃</t>
  </si>
  <si>
    <t>81.14</t>
  </si>
  <si>
    <t>2003242037</t>
  </si>
  <si>
    <t>徐飞扬</t>
  </si>
  <si>
    <t>82.92</t>
  </si>
  <si>
    <t>2003242036</t>
  </si>
  <si>
    <t>杨书菡</t>
  </si>
  <si>
    <t>81.25</t>
  </si>
  <si>
    <t>2003241034</t>
  </si>
  <si>
    <t>张敏</t>
  </si>
  <si>
    <t>81.62</t>
  </si>
  <si>
    <t>2003241010</t>
  </si>
  <si>
    <t>董玲玲</t>
  </si>
  <si>
    <t>81.97</t>
  </si>
  <si>
    <t>2003241028</t>
  </si>
  <si>
    <t>康素珍</t>
  </si>
  <si>
    <t>80.76</t>
  </si>
  <si>
    <t>2003242003</t>
  </si>
  <si>
    <t>魏心心</t>
  </si>
  <si>
    <t>83.06</t>
  </si>
  <si>
    <t>2003242012</t>
  </si>
  <si>
    <t>李淑慧</t>
  </si>
  <si>
    <t>2003242005</t>
  </si>
  <si>
    <t>徐全平</t>
  </si>
  <si>
    <t>78.73</t>
  </si>
  <si>
    <t>2003242040</t>
  </si>
  <si>
    <t>张慧清</t>
  </si>
  <si>
    <t>80.97</t>
  </si>
  <si>
    <t>2003241025</t>
  </si>
  <si>
    <t>钟玉婷</t>
  </si>
  <si>
    <t>81.34</t>
  </si>
  <si>
    <t>2003242039</t>
  </si>
  <si>
    <t>黄安琪</t>
  </si>
  <si>
    <t>81.92</t>
  </si>
  <si>
    <t>2003242029</t>
  </si>
  <si>
    <t>刘玉祥</t>
  </si>
  <si>
    <t>83.62</t>
  </si>
  <si>
    <t>2003241036</t>
  </si>
  <si>
    <t>张智</t>
  </si>
  <si>
    <t>79.20</t>
  </si>
  <si>
    <t>2003241021</t>
  </si>
  <si>
    <t>汪贝</t>
  </si>
  <si>
    <t>79.14</t>
  </si>
  <si>
    <t>2003241037</t>
  </si>
  <si>
    <t>李嘉玉</t>
  </si>
  <si>
    <t>77.45</t>
  </si>
  <si>
    <t>2003241012</t>
  </si>
  <si>
    <t>张丽晴</t>
  </si>
  <si>
    <t>77.07</t>
  </si>
  <si>
    <t>2003241031</t>
  </si>
  <si>
    <t>陈瑜亮</t>
  </si>
  <si>
    <t>77.89</t>
  </si>
  <si>
    <t>2003241020</t>
  </si>
  <si>
    <t>肖钰芳</t>
  </si>
  <si>
    <t>80.73</t>
  </si>
  <si>
    <t>2003241011</t>
  </si>
  <si>
    <t>胡珍华</t>
  </si>
  <si>
    <t>80.18</t>
  </si>
  <si>
    <t>2003241013</t>
  </si>
  <si>
    <t>蔡浩</t>
  </si>
  <si>
    <t>74.24</t>
  </si>
  <si>
    <t>2003242001</t>
  </si>
  <si>
    <t>胡慧华</t>
  </si>
  <si>
    <t>83.00</t>
  </si>
  <si>
    <t>2003241007</t>
  </si>
  <si>
    <t>李政</t>
  </si>
  <si>
    <t>73.24</t>
  </si>
  <si>
    <t>2003242021</t>
  </si>
  <si>
    <t>邱斌</t>
  </si>
  <si>
    <t>82.56</t>
  </si>
  <si>
    <t>2003241033</t>
  </si>
  <si>
    <t>朱辉</t>
  </si>
  <si>
    <t>74.13</t>
  </si>
  <si>
    <t>2003241030</t>
  </si>
  <si>
    <t>王艳</t>
  </si>
  <si>
    <t>75.03</t>
  </si>
  <si>
    <t>2003242022</t>
  </si>
  <si>
    <t>王智繁</t>
  </si>
  <si>
    <t>82.04</t>
  </si>
  <si>
    <t>2003241039</t>
  </si>
  <si>
    <t>陈夏增</t>
  </si>
  <si>
    <t>74.32</t>
  </si>
  <si>
    <t>2003242018</t>
  </si>
  <si>
    <t>张子祥</t>
  </si>
  <si>
    <t>79.46</t>
  </si>
  <si>
    <t>2003242020</t>
  </si>
  <si>
    <t>程怡如</t>
  </si>
  <si>
    <t>76.35</t>
  </si>
  <si>
    <t>2003242034</t>
  </si>
  <si>
    <t>刘招</t>
  </si>
  <si>
    <t>78.07</t>
  </si>
  <si>
    <t>2003242023</t>
  </si>
  <si>
    <t>苏紫怡</t>
  </si>
  <si>
    <t>2003241041</t>
  </si>
  <si>
    <t>杨佳宇</t>
  </si>
  <si>
    <t>70.77</t>
  </si>
  <si>
    <t>2003242031</t>
  </si>
  <si>
    <t>莫嘉慧</t>
  </si>
  <si>
    <t>79.32</t>
  </si>
  <si>
    <t>2003241001</t>
  </si>
  <si>
    <t>龙欣雨</t>
  </si>
  <si>
    <t>75.92</t>
  </si>
  <si>
    <t>2003242017</t>
  </si>
  <si>
    <t>夏源源</t>
  </si>
  <si>
    <t>78.92</t>
  </si>
  <si>
    <t>C</t>
  </si>
  <si>
    <t>2003242006</t>
  </si>
  <si>
    <t>黄健</t>
  </si>
  <si>
    <t>77.69</t>
  </si>
  <si>
    <t>2003242014</t>
  </si>
  <si>
    <t>邱忠旺</t>
  </si>
  <si>
    <t>78.46</t>
  </si>
  <si>
    <t>2003241023</t>
  </si>
  <si>
    <t>刘海燕</t>
  </si>
  <si>
    <t>74.73</t>
  </si>
  <si>
    <t>2003242033</t>
  </si>
  <si>
    <t>赵松月</t>
  </si>
  <si>
    <t>75.99</t>
  </si>
  <si>
    <t>2003242011</t>
  </si>
  <si>
    <t>聂文浩</t>
  </si>
  <si>
    <t>77.25</t>
  </si>
  <si>
    <t>2003242009</t>
  </si>
  <si>
    <t>饶鹏昌</t>
  </si>
  <si>
    <t>77.23</t>
  </si>
  <si>
    <t>2003241022</t>
  </si>
  <si>
    <t>陈观飞</t>
  </si>
  <si>
    <t>77.39</t>
  </si>
  <si>
    <t>2003241024</t>
  </si>
  <si>
    <t>袁来福</t>
  </si>
  <si>
    <t>76.49</t>
  </si>
  <si>
    <t>2003242035</t>
  </si>
  <si>
    <t>田芮</t>
  </si>
  <si>
    <t>75.41</t>
  </si>
  <si>
    <t>2003242026</t>
  </si>
  <si>
    <t>刘圩西</t>
  </si>
  <si>
    <t>75.11</t>
  </si>
  <si>
    <t>2006212001</t>
  </si>
  <si>
    <t>李建明</t>
  </si>
  <si>
    <t>74.69</t>
  </si>
  <si>
    <t>2003242002</t>
  </si>
  <si>
    <t>刘根蓉</t>
  </si>
  <si>
    <t>74.39</t>
  </si>
  <si>
    <t>2003242007</t>
  </si>
  <si>
    <t>朱义</t>
  </si>
  <si>
    <t>2003241035</t>
  </si>
  <si>
    <t>杨晨峰</t>
  </si>
  <si>
    <t>71.21</t>
  </si>
  <si>
    <t>2003242038</t>
  </si>
  <si>
    <t>荆明</t>
  </si>
  <si>
    <t>74.15</t>
  </si>
  <si>
    <t>2003241015</t>
  </si>
  <si>
    <t>帅俊</t>
  </si>
  <si>
    <t>73.62</t>
  </si>
  <si>
    <t>2003242041</t>
  </si>
  <si>
    <t>马英</t>
  </si>
  <si>
    <t>72.83</t>
  </si>
  <si>
    <t>2003241018</t>
  </si>
  <si>
    <t>黄攸</t>
  </si>
  <si>
    <t>72.76</t>
  </si>
  <si>
    <t>2003241016</t>
  </si>
  <si>
    <t>王日宇</t>
  </si>
  <si>
    <t>72.48</t>
  </si>
  <si>
    <t>2003241014</t>
  </si>
  <si>
    <t>刘涛</t>
  </si>
  <si>
    <t>71.97</t>
  </si>
  <si>
    <t>2003241008</t>
  </si>
  <si>
    <t>刘信勤</t>
  </si>
  <si>
    <t>71.90</t>
  </si>
  <si>
    <t>2003241003</t>
  </si>
  <si>
    <t>赵宏礼</t>
  </si>
  <si>
    <t>71.07</t>
  </si>
  <si>
    <t>2003242027</t>
  </si>
  <si>
    <t>覃梅英</t>
  </si>
  <si>
    <t>70.70</t>
  </si>
  <si>
    <t>2003241027</t>
  </si>
  <si>
    <t>谢玉辉</t>
  </si>
  <si>
    <t>70.86</t>
  </si>
  <si>
    <t>2003241038</t>
  </si>
  <si>
    <t>林建鸿</t>
  </si>
  <si>
    <t>70.38</t>
  </si>
  <si>
    <t>2003241017</t>
  </si>
  <si>
    <t>张宇</t>
  </si>
  <si>
    <t>70.19</t>
  </si>
  <si>
    <t>2003241019</t>
  </si>
  <si>
    <t>吴连杰</t>
  </si>
  <si>
    <t>69.84</t>
  </si>
  <si>
    <t>2003241002</t>
  </si>
  <si>
    <t>王宇</t>
  </si>
  <si>
    <t>65.29</t>
  </si>
  <si>
    <t>2003242008</t>
  </si>
  <si>
    <t>孙希浩</t>
  </si>
  <si>
    <t>65.15</t>
  </si>
  <si>
    <t>2003242016</t>
  </si>
  <si>
    <t>周子鑫</t>
  </si>
  <si>
    <t>62.74</t>
  </si>
  <si>
    <t xml:space="preserve"> 二级学院：新能源科学与工程 专业：新能源科学与工程 年级班级：20工程1、2班 测评时间：2023.9.14     班主任：欧阳昆、廖肇禄</t>
  </si>
  <si>
    <t>劳动教育测评等级(A/B/C/D)</t>
  </si>
  <si>
    <t>罗明阳</t>
  </si>
  <si>
    <t>钟美慧</t>
  </si>
  <si>
    <t>方杰</t>
  </si>
  <si>
    <t>许垚才</t>
  </si>
  <si>
    <t>饶志杰</t>
  </si>
  <si>
    <t>樊吉瑞</t>
  </si>
  <si>
    <t>夏淑珍</t>
  </si>
  <si>
    <t>李益平</t>
  </si>
  <si>
    <t>陈依真</t>
  </si>
  <si>
    <t>邓俊伟</t>
  </si>
  <si>
    <t>罗新云</t>
  </si>
  <si>
    <t>马景盛</t>
  </si>
  <si>
    <t>申紫茼</t>
  </si>
  <si>
    <t>杨佳丽</t>
  </si>
  <si>
    <t>滕彩金</t>
  </si>
  <si>
    <t>赖建新</t>
  </si>
  <si>
    <t>叶颖宁</t>
  </si>
  <si>
    <t>张吴群</t>
  </si>
  <si>
    <t>吴锴</t>
  </si>
  <si>
    <t>冯玲娜</t>
  </si>
  <si>
    <t>王四国</t>
  </si>
  <si>
    <t>胡敏</t>
  </si>
  <si>
    <t>黄琳</t>
  </si>
  <si>
    <t>何宇杰</t>
  </si>
  <si>
    <t>吴润亚</t>
  </si>
  <si>
    <t>陈恩婷</t>
  </si>
  <si>
    <t>梁治政</t>
  </si>
  <si>
    <t>元可儿</t>
  </si>
  <si>
    <t>魏光文</t>
  </si>
  <si>
    <t>朱军</t>
  </si>
  <si>
    <t>张嘉豪</t>
  </si>
  <si>
    <t>吴金华</t>
  </si>
  <si>
    <t>肖裕翔</t>
  </si>
  <si>
    <t>陶思思</t>
  </si>
  <si>
    <t>田欣</t>
  </si>
  <si>
    <t>凌梓明</t>
  </si>
  <si>
    <t>杨智圣</t>
  </si>
  <si>
    <t>邹鸿</t>
  </si>
  <si>
    <t>张启航</t>
  </si>
  <si>
    <t>叶官俊</t>
  </si>
  <si>
    <t>蒋媛媛</t>
  </si>
  <si>
    <t>黄小伟</t>
  </si>
  <si>
    <t>吴坤圣</t>
  </si>
  <si>
    <t>马磊</t>
  </si>
  <si>
    <t>黄淇</t>
  </si>
  <si>
    <t>曾文豪</t>
  </si>
  <si>
    <t>何嘉炜</t>
  </si>
  <si>
    <t>李先平</t>
  </si>
  <si>
    <t>董月</t>
  </si>
  <si>
    <t>周辉</t>
  </si>
  <si>
    <t>钟昊</t>
  </si>
  <si>
    <t>杨意成</t>
  </si>
  <si>
    <t>黄志兰</t>
  </si>
  <si>
    <t>张聪</t>
  </si>
  <si>
    <t>王抒晨</t>
  </si>
  <si>
    <t>左中滨</t>
  </si>
  <si>
    <t>张秩铭</t>
  </si>
  <si>
    <t>雷占贵</t>
  </si>
  <si>
    <t>汪文轩</t>
  </si>
  <si>
    <t>郭涛</t>
  </si>
  <si>
    <t>邱匡浩</t>
  </si>
  <si>
    <t>郑伟文</t>
  </si>
  <si>
    <t>马志昊</t>
  </si>
  <si>
    <t>宋德鑫</t>
  </si>
  <si>
    <t>盛少雄</t>
  </si>
  <si>
    <t>李芳建</t>
  </si>
  <si>
    <t>种思龙</t>
  </si>
  <si>
    <t>谢培基</t>
  </si>
  <si>
    <t>张凯然</t>
  </si>
  <si>
    <t>李士明</t>
  </si>
  <si>
    <t>汪宗昌</t>
  </si>
  <si>
    <t>肖学林</t>
  </si>
  <si>
    <t>桑福豪</t>
  </si>
  <si>
    <t>王瀚宁</t>
  </si>
  <si>
    <t>金晨</t>
  </si>
  <si>
    <t>黄凡军</t>
  </si>
  <si>
    <t>D</t>
  </si>
  <si>
    <t>二级学院：新能源科学与工程学院  专业：新能源材料与器件年级班级：2020级新能源材料与器件1、2、专升本班  测评时间：2023年9月15日  班主任：孙雨飞、黄淑萍、廖海平</t>
  </si>
  <si>
    <t>林德坚</t>
  </si>
  <si>
    <t>A(一票定优)</t>
  </si>
  <si>
    <t>熊杨香</t>
  </si>
  <si>
    <t>魏涛</t>
  </si>
  <si>
    <t>曾彩虹</t>
  </si>
  <si>
    <t>刘晓宇</t>
  </si>
  <si>
    <t>王怡雯</t>
  </si>
  <si>
    <t>温伟章</t>
  </si>
  <si>
    <t>刘其强</t>
  </si>
  <si>
    <t>周江欢</t>
  </si>
  <si>
    <t>李艳梅</t>
  </si>
  <si>
    <t>章成洁</t>
  </si>
  <si>
    <t>余雯璐</t>
  </si>
  <si>
    <t>廖子静</t>
  </si>
  <si>
    <t>叶思洁</t>
  </si>
  <si>
    <t>王顺</t>
  </si>
  <si>
    <t>武文</t>
  </si>
  <si>
    <t>徐艳艳</t>
  </si>
  <si>
    <t>张一鸣</t>
  </si>
  <si>
    <t>李文艳</t>
  </si>
  <si>
    <t>王玉熙</t>
  </si>
  <si>
    <t>胡利霞</t>
  </si>
  <si>
    <t>谢忠宝</t>
  </si>
  <si>
    <t>李炜</t>
  </si>
  <si>
    <t>陈欣</t>
  </si>
  <si>
    <t>金雨洁</t>
  </si>
  <si>
    <t>刘宏明</t>
  </si>
  <si>
    <t>郑玳玳</t>
  </si>
  <si>
    <t>于珊珊</t>
  </si>
  <si>
    <t>万蕾</t>
  </si>
  <si>
    <t>何佳倪</t>
  </si>
  <si>
    <t>邓佳丽</t>
  </si>
  <si>
    <t>耿航航</t>
  </si>
  <si>
    <t>翁志强</t>
  </si>
  <si>
    <t>程文琪</t>
  </si>
  <si>
    <t>张振华</t>
  </si>
  <si>
    <t>郑金四</t>
  </si>
  <si>
    <t>仵子明</t>
  </si>
  <si>
    <t>谢丁明</t>
  </si>
  <si>
    <t>曹圣</t>
  </si>
  <si>
    <t>潘静如</t>
  </si>
  <si>
    <t>霍效男</t>
  </si>
  <si>
    <t>廖子海郎</t>
  </si>
  <si>
    <t>明良涛</t>
  </si>
  <si>
    <t>冯莹</t>
  </si>
  <si>
    <t>徐鹤芸</t>
  </si>
  <si>
    <t>钟舒淇</t>
  </si>
  <si>
    <t>欧阳佳伟</t>
  </si>
  <si>
    <t>杜志强</t>
  </si>
  <si>
    <t>杜志鹏</t>
  </si>
  <si>
    <t>谢权苹</t>
  </si>
  <si>
    <t>饶笑</t>
  </si>
  <si>
    <t>黄镇</t>
  </si>
  <si>
    <t>杨美森</t>
  </si>
  <si>
    <t>刘序富</t>
  </si>
  <si>
    <t>马海清</t>
  </si>
  <si>
    <t>纪晓峰</t>
  </si>
  <si>
    <t>廖启明</t>
  </si>
  <si>
    <t>李海亮</t>
  </si>
  <si>
    <t>马雅娉</t>
  </si>
  <si>
    <t>张帅</t>
  </si>
  <si>
    <t>占克涛</t>
  </si>
  <si>
    <t>吕佳乐</t>
  </si>
  <si>
    <t>熊科桃</t>
  </si>
  <si>
    <t>熊正莲</t>
  </si>
  <si>
    <t>方向</t>
  </si>
  <si>
    <t>李康达</t>
  </si>
  <si>
    <t>尹佳露</t>
  </si>
  <si>
    <t>杨如樟</t>
  </si>
  <si>
    <t>文锋</t>
  </si>
  <si>
    <t>李史杰</t>
  </si>
  <si>
    <t>邹承龙</t>
  </si>
  <si>
    <t>范宏昊</t>
  </si>
  <si>
    <t>钟慧娟</t>
  </si>
  <si>
    <t>樊加加</t>
  </si>
  <si>
    <t>王春梅</t>
  </si>
  <si>
    <t>周文涛</t>
  </si>
  <si>
    <t>孙炀</t>
  </si>
  <si>
    <t>刘佳欣</t>
  </si>
  <si>
    <t>黎霞</t>
  </si>
  <si>
    <t>方慧婷</t>
  </si>
  <si>
    <t>刘丹</t>
  </si>
  <si>
    <t>张恒</t>
  </si>
  <si>
    <t>姜鉴炀</t>
  </si>
  <si>
    <t>黄凯</t>
  </si>
  <si>
    <t>朱奕衡</t>
  </si>
  <si>
    <t>刘俊垚</t>
  </si>
  <si>
    <t>钟勇</t>
  </si>
  <si>
    <t>汪海洲</t>
  </si>
  <si>
    <t>郑琴梅</t>
  </si>
  <si>
    <t>魏德盛</t>
  </si>
  <si>
    <t>周敏</t>
  </si>
  <si>
    <t>杜怡康</t>
  </si>
  <si>
    <t>温明义</t>
  </si>
  <si>
    <t>方振洋</t>
  </si>
  <si>
    <t>宋杉楠</t>
  </si>
  <si>
    <t>刘平国</t>
  </si>
  <si>
    <t>黄德望</t>
  </si>
  <si>
    <t>施博文</t>
  </si>
  <si>
    <t>刘述景</t>
  </si>
  <si>
    <t>刘军</t>
  </si>
  <si>
    <t>江鑫</t>
  </si>
  <si>
    <t>罗鸿</t>
  </si>
  <si>
    <t>刘梦平</t>
  </si>
  <si>
    <t>孙天成</t>
  </si>
  <si>
    <t>张彦祥</t>
  </si>
  <si>
    <t>陈宇森</t>
  </si>
  <si>
    <t>谢震芬</t>
  </si>
  <si>
    <t>段道超</t>
  </si>
  <si>
    <t>孙祺</t>
  </si>
  <si>
    <t>赵国财</t>
  </si>
  <si>
    <t>张华坤</t>
  </si>
  <si>
    <t>罗强</t>
  </si>
  <si>
    <t>湛嘉琪</t>
  </si>
  <si>
    <t>施帅龙</t>
  </si>
  <si>
    <t>余宏宇</t>
  </si>
  <si>
    <t>余伟洋</t>
  </si>
  <si>
    <t>徐昊</t>
  </si>
  <si>
    <t>王凌</t>
  </si>
  <si>
    <t>应金汉</t>
  </si>
  <si>
    <t>岳翰</t>
  </si>
  <si>
    <t>邓家华</t>
  </si>
  <si>
    <t>徐攀</t>
  </si>
  <si>
    <t>董杰</t>
  </si>
  <si>
    <t>张晨鑫</t>
  </si>
  <si>
    <t>易惠民</t>
  </si>
  <si>
    <t>谢鹏</t>
  </si>
  <si>
    <t>张栋梁</t>
  </si>
  <si>
    <t>罗家骏</t>
  </si>
  <si>
    <t>刘彦亨</t>
  </si>
  <si>
    <t>退学</t>
  </si>
  <si>
    <r>
      <rPr>
        <sz val="12"/>
        <rFont val="宋体"/>
        <family val="3"/>
        <charset val="134"/>
      </rPr>
      <t xml:space="preserve"> 二级学院：新能源科学与工程学院 </t>
    </r>
    <r>
      <rPr>
        <sz val="12"/>
        <rFont val="宋体"/>
        <family val="3"/>
        <charset val="134"/>
      </rPr>
      <t>专业：材料科学与工程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年级班级： 21材料科学与工程专业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测评时间：2023.9.15    班主任：何伟 章娟</t>
    </r>
  </si>
  <si>
    <t>2103241027</t>
  </si>
  <si>
    <t>王睿</t>
  </si>
  <si>
    <t>2103241006</t>
  </si>
  <si>
    <t>段丽娟</t>
  </si>
  <si>
    <t>2103242036</t>
  </si>
  <si>
    <t>徐倩</t>
  </si>
  <si>
    <t>2103242010</t>
  </si>
  <si>
    <t>方奇</t>
  </si>
  <si>
    <t>2103241030</t>
  </si>
  <si>
    <t>夏嘉俊</t>
  </si>
  <si>
    <t>2103241011</t>
  </si>
  <si>
    <t>胡世明</t>
  </si>
  <si>
    <t>2103241003</t>
  </si>
  <si>
    <t>蔡永辉</t>
  </si>
  <si>
    <t>2103241014</t>
  </si>
  <si>
    <t>李金泽</t>
  </si>
  <si>
    <t>2103242005</t>
  </si>
  <si>
    <t>陈苏苹</t>
  </si>
  <si>
    <t>2103242016</t>
  </si>
  <si>
    <t>洪一豪</t>
  </si>
  <si>
    <t>2103241021</t>
  </si>
  <si>
    <t>邵锴鑫</t>
  </si>
  <si>
    <t>2103242038</t>
  </si>
  <si>
    <t>余慧兰</t>
  </si>
  <si>
    <t>2103241035</t>
  </si>
  <si>
    <t>熊晨皓</t>
  </si>
  <si>
    <t>2103242026</t>
  </si>
  <si>
    <t>汪玉珊</t>
  </si>
  <si>
    <t>2103242015</t>
  </si>
  <si>
    <t>韩建涛</t>
  </si>
  <si>
    <t>2103242013</t>
  </si>
  <si>
    <t>葛加旋</t>
  </si>
  <si>
    <t>2103242029</t>
  </si>
  <si>
    <t>王阳</t>
  </si>
  <si>
    <t>2108212051</t>
  </si>
  <si>
    <t>赵筱筱</t>
  </si>
  <si>
    <t>2103242014</t>
  </si>
  <si>
    <t>郭思家</t>
  </si>
  <si>
    <t>2103242025</t>
  </si>
  <si>
    <t>覃雪萍</t>
  </si>
  <si>
    <t>2103242027</t>
  </si>
  <si>
    <t>汪子文</t>
  </si>
  <si>
    <t>2103242004</t>
  </si>
  <si>
    <t>陈思宇</t>
  </si>
  <si>
    <t>2103241008</t>
  </si>
  <si>
    <t>谷图</t>
  </si>
  <si>
    <t>2103241016</t>
  </si>
  <si>
    <t>李远明</t>
  </si>
  <si>
    <t>2103241010</t>
  </si>
  <si>
    <t>胡诗杰</t>
  </si>
  <si>
    <t>2103241024</t>
  </si>
  <si>
    <t>孙玉虎</t>
  </si>
  <si>
    <t>2103241036</t>
  </si>
  <si>
    <t>杨萍</t>
  </si>
  <si>
    <t>2103241005</t>
  </si>
  <si>
    <t>储晓钰</t>
  </si>
  <si>
    <t>2103241017</t>
  </si>
  <si>
    <t>李紫轩</t>
  </si>
  <si>
    <t>82..4</t>
  </si>
  <si>
    <t>2103241026</t>
  </si>
  <si>
    <t>王礼福</t>
  </si>
  <si>
    <t>2103241004</t>
  </si>
  <si>
    <t>曾鹏飞</t>
  </si>
  <si>
    <t>2103242022</t>
  </si>
  <si>
    <t>潘文平</t>
  </si>
  <si>
    <t>2103241028</t>
  </si>
  <si>
    <t>王政</t>
  </si>
  <si>
    <t>2103241038</t>
  </si>
  <si>
    <t>袁欣</t>
  </si>
  <si>
    <t>2103241040</t>
  </si>
  <si>
    <t>甄倩</t>
  </si>
  <si>
    <t>2103242028</t>
  </si>
  <si>
    <t>王功磊</t>
  </si>
  <si>
    <t>2103242003</t>
  </si>
  <si>
    <t>陈江栋</t>
  </si>
  <si>
    <t>2103241020</t>
  </si>
  <si>
    <t>桑斌</t>
  </si>
  <si>
    <t>2103242039</t>
  </si>
  <si>
    <t>钟信有</t>
  </si>
  <si>
    <t>2103242033</t>
  </si>
  <si>
    <t>肖科</t>
  </si>
  <si>
    <t>2103241039</t>
  </si>
  <si>
    <t>张玉娇</t>
  </si>
  <si>
    <t>2103241015</t>
  </si>
  <si>
    <t>李雨琳</t>
  </si>
  <si>
    <t>2103242017</t>
  </si>
  <si>
    <t>蒋金凤</t>
  </si>
  <si>
    <t>2103242002</t>
  </si>
  <si>
    <t>陈彩琴</t>
  </si>
  <si>
    <t>2103242031</t>
  </si>
  <si>
    <t>吴家铭</t>
  </si>
  <si>
    <t>2103241018</t>
  </si>
  <si>
    <t>刘锦成</t>
  </si>
  <si>
    <t>2103241037</t>
  </si>
  <si>
    <t>余英杰</t>
  </si>
  <si>
    <t>2103241012</t>
  </si>
  <si>
    <t>黄珍</t>
  </si>
  <si>
    <t>2103242020</t>
  </si>
  <si>
    <t>刘烁宇</t>
  </si>
  <si>
    <t>2103241019</t>
  </si>
  <si>
    <t>庞媛</t>
  </si>
  <si>
    <t>2103242007</t>
  </si>
  <si>
    <t>程宏</t>
  </si>
  <si>
    <t>2103241034</t>
  </si>
  <si>
    <t>谢君慧</t>
  </si>
  <si>
    <t>2103241001</t>
  </si>
  <si>
    <t>艾山森</t>
  </si>
  <si>
    <t>2103241013</t>
  </si>
  <si>
    <t>李健骏</t>
  </si>
  <si>
    <t>2103242034</t>
  </si>
  <si>
    <t>肖翔</t>
  </si>
  <si>
    <t>2103241041</t>
  </si>
  <si>
    <t>钟竣文</t>
  </si>
  <si>
    <t>2103242012</t>
  </si>
  <si>
    <t>付文静</t>
  </si>
  <si>
    <t>2103242021</t>
  </si>
  <si>
    <t>罗媛媛</t>
  </si>
  <si>
    <t>2103241007</t>
  </si>
  <si>
    <t>符兆威</t>
  </si>
  <si>
    <t>2103242001</t>
  </si>
  <si>
    <t>柴朝</t>
  </si>
  <si>
    <t>2103241022</t>
  </si>
  <si>
    <t>沈智雨</t>
  </si>
  <si>
    <t>2103242008</t>
  </si>
  <si>
    <t>戴磊</t>
  </si>
  <si>
    <t>2103241002</t>
  </si>
  <si>
    <t>白桠鹏</t>
  </si>
  <si>
    <t>2103242037</t>
  </si>
  <si>
    <t>杨涛</t>
  </si>
  <si>
    <t>2103241025</t>
  </si>
  <si>
    <t>唐宇茹</t>
  </si>
  <si>
    <t>2103242023</t>
  </si>
  <si>
    <t>齐梦妍</t>
  </si>
  <si>
    <t>2103241029</t>
  </si>
  <si>
    <t>吴思思</t>
  </si>
  <si>
    <t>2103242018</t>
  </si>
  <si>
    <t>李阳</t>
  </si>
  <si>
    <t>2103242030</t>
  </si>
  <si>
    <t>王愉博</t>
  </si>
  <si>
    <t>2103242009</t>
  </si>
  <si>
    <t>范轩宇</t>
  </si>
  <si>
    <t>2103241023</t>
  </si>
  <si>
    <t>石翔</t>
  </si>
  <si>
    <t>2103241032</t>
  </si>
  <si>
    <t>肖怡川</t>
  </si>
  <si>
    <t>2103242035</t>
  </si>
  <si>
    <t>徐家俊</t>
  </si>
  <si>
    <t>2103242040</t>
  </si>
  <si>
    <t>邹舟</t>
  </si>
  <si>
    <t xml:space="preserve"> 二级学院：新能源科学与工程学院 专业： 新能源科学与工程专业  年级班级：21级 测评时间： 2023.9.17  班主任：晏小琴 何艳敏</t>
  </si>
  <si>
    <t>许钧玮</t>
  </si>
  <si>
    <t>李永春</t>
  </si>
  <si>
    <t>黄海龙</t>
  </si>
  <si>
    <t>段睿</t>
  </si>
  <si>
    <t>左任章</t>
  </si>
  <si>
    <t>邹亮亮</t>
  </si>
  <si>
    <t>黄智勇</t>
  </si>
  <si>
    <t>朱佳其</t>
  </si>
  <si>
    <t>薛文香</t>
  </si>
  <si>
    <t>罗涛</t>
  </si>
  <si>
    <t>陈子娇</t>
  </si>
  <si>
    <t>朱诗婕</t>
  </si>
  <si>
    <t>张艺桐</t>
  </si>
  <si>
    <t>黄凡</t>
  </si>
  <si>
    <t>喻文琴</t>
  </si>
  <si>
    <t>廖振清</t>
  </si>
  <si>
    <t>易红珍</t>
  </si>
  <si>
    <t>王瑞</t>
  </si>
  <si>
    <t>汤小广</t>
  </si>
  <si>
    <t>陈利芳</t>
  </si>
  <si>
    <t>刘瑞鑫</t>
  </si>
  <si>
    <t>杨雅芬</t>
  </si>
  <si>
    <t>陈智荣</t>
  </si>
  <si>
    <t>胡雪聪</t>
  </si>
  <si>
    <t>刘佳育</t>
  </si>
  <si>
    <t>钟祖林</t>
  </si>
  <si>
    <t>陈雨悦</t>
  </si>
  <si>
    <t>胡传青</t>
  </si>
  <si>
    <t>黄子路</t>
  </si>
  <si>
    <t>赖莹茹</t>
  </si>
  <si>
    <t>何洪伟</t>
  </si>
  <si>
    <t>周云燕</t>
  </si>
  <si>
    <t>江桂林</t>
  </si>
  <si>
    <t>黄煜</t>
  </si>
  <si>
    <t>肖丽</t>
  </si>
  <si>
    <t>罗文慧</t>
  </si>
  <si>
    <t>刘成</t>
  </si>
  <si>
    <t>张春林</t>
  </si>
  <si>
    <t>杨羽雯</t>
  </si>
  <si>
    <t>黎心玉</t>
  </si>
  <si>
    <t>张逸衡</t>
  </si>
  <si>
    <t>于培溪</t>
  </si>
  <si>
    <t>彭渊</t>
  </si>
  <si>
    <t>姚旭</t>
  </si>
  <si>
    <t>李芳</t>
  </si>
  <si>
    <t>蔡昊旻</t>
  </si>
  <si>
    <t>胡旺茝</t>
  </si>
  <si>
    <t>9..5</t>
  </si>
  <si>
    <t>赖东林</t>
  </si>
  <si>
    <t>廖慈雄</t>
  </si>
  <si>
    <t>姜超雨</t>
  </si>
  <si>
    <t>李露</t>
  </si>
  <si>
    <t>何德平</t>
  </si>
  <si>
    <t>c</t>
  </si>
  <si>
    <t>罗宇</t>
  </si>
  <si>
    <t>张汕平</t>
  </si>
  <si>
    <t>刘灵</t>
  </si>
  <si>
    <t>吴克磊</t>
  </si>
  <si>
    <t>许菲菲</t>
  </si>
  <si>
    <t>管诗宇</t>
  </si>
  <si>
    <t>谢子琪</t>
  </si>
  <si>
    <t>孟韩</t>
  </si>
  <si>
    <t>李杨</t>
  </si>
  <si>
    <t>张旺阳</t>
  </si>
  <si>
    <t>苏子羊</t>
  </si>
  <si>
    <t>饶俊熙</t>
  </si>
  <si>
    <t>管煜</t>
  </si>
  <si>
    <t>陈煌辉</t>
  </si>
  <si>
    <t>熊继伟</t>
  </si>
  <si>
    <t>曾健</t>
  </si>
  <si>
    <t>章建波</t>
  </si>
  <si>
    <t>晏思豪</t>
  </si>
  <si>
    <t>代大龙</t>
  </si>
  <si>
    <t>黄帅</t>
  </si>
  <si>
    <t>李韦叶</t>
  </si>
  <si>
    <t>曹俊杰</t>
  </si>
  <si>
    <t>冯绍钰</t>
  </si>
  <si>
    <t>张昭</t>
  </si>
  <si>
    <t>朱清</t>
  </si>
  <si>
    <t>朱义平</t>
  </si>
  <si>
    <t>钟建鑫</t>
  </si>
  <si>
    <t>周华俊</t>
  </si>
  <si>
    <t>鲍胜涛</t>
  </si>
  <si>
    <t>张涛</t>
  </si>
  <si>
    <t>黄锦超</t>
  </si>
  <si>
    <t>宋文星</t>
  </si>
  <si>
    <t>胡志鹏</t>
  </si>
  <si>
    <t>陈王亮</t>
  </si>
  <si>
    <t>邓昊泽</t>
  </si>
  <si>
    <t>余欣鸿</t>
  </si>
  <si>
    <t>吴惠兰</t>
  </si>
  <si>
    <t>87 5</t>
  </si>
  <si>
    <t>54 056</t>
  </si>
  <si>
    <t>姜凯文</t>
  </si>
  <si>
    <t>余路平</t>
  </si>
  <si>
    <t>吉念</t>
  </si>
  <si>
    <t>江遥</t>
  </si>
  <si>
    <t>王鑫</t>
  </si>
  <si>
    <t>陈旭</t>
  </si>
  <si>
    <t>王鹏鹏</t>
  </si>
  <si>
    <t>曾凡琪</t>
  </si>
  <si>
    <t>林艺隆</t>
  </si>
  <si>
    <t>谭家琪</t>
  </si>
  <si>
    <t>孟少刚</t>
  </si>
  <si>
    <t>肖日林</t>
  </si>
  <si>
    <t>李延伟</t>
  </si>
  <si>
    <t>陈凯</t>
  </si>
  <si>
    <t>陈金昌</t>
  </si>
  <si>
    <t>肖志豪</t>
  </si>
  <si>
    <r>
      <rPr>
        <sz val="11"/>
        <rFont val="宋体"/>
        <family val="3"/>
        <charset val="134"/>
        <scheme val="minor"/>
      </rPr>
      <t xml:space="preserve"> 二级学院：新能源　</t>
    </r>
    <r>
      <rPr>
        <sz val="11"/>
        <color theme="1"/>
        <rFont val="宋体"/>
        <family val="3"/>
        <charset val="134"/>
        <scheme val="minor"/>
      </rPr>
      <t xml:space="preserve">   专业：新能源材料与器件     　  年级班级：21    　　　   测评时间： 2023年9月17日                班主任：廖肇禄</t>
    </r>
  </si>
  <si>
    <t>汪紫怡</t>
  </si>
  <si>
    <t>2103231018</t>
  </si>
  <si>
    <t>李润</t>
  </si>
  <si>
    <t>2103231007</t>
  </si>
  <si>
    <t>樊超</t>
  </si>
  <si>
    <t>黄晨昕</t>
  </si>
  <si>
    <t>2103231027</t>
  </si>
  <si>
    <t>万思航</t>
  </si>
  <si>
    <t>2103231010</t>
  </si>
  <si>
    <t>方文辉</t>
  </si>
  <si>
    <t>2103231012</t>
  </si>
  <si>
    <t>何铭</t>
  </si>
  <si>
    <t>2103231014</t>
  </si>
  <si>
    <t>胡军</t>
  </si>
  <si>
    <t>黄琦</t>
  </si>
  <si>
    <t>姚鑫凯</t>
  </si>
  <si>
    <t>2103231005</t>
  </si>
  <si>
    <t>邓同圣</t>
  </si>
  <si>
    <t>2103231047</t>
  </si>
  <si>
    <t>周亮</t>
  </si>
  <si>
    <t>周鑫鹏</t>
  </si>
  <si>
    <t>2103231015</t>
  </si>
  <si>
    <t>霍成伟</t>
  </si>
  <si>
    <t>2103231045</t>
  </si>
  <si>
    <t>钟庆龙</t>
  </si>
  <si>
    <t>熊露</t>
  </si>
  <si>
    <t>张露城</t>
  </si>
  <si>
    <t>2103231023</t>
  </si>
  <si>
    <t>刘汝霖</t>
  </si>
  <si>
    <t>2103231026</t>
  </si>
  <si>
    <t>秦婧</t>
  </si>
  <si>
    <t>刘春林</t>
  </si>
  <si>
    <t>万承辉</t>
  </si>
  <si>
    <t>王伟华</t>
  </si>
  <si>
    <t>张美娇</t>
  </si>
  <si>
    <t>2103231024</t>
  </si>
  <si>
    <t>刘姝慧</t>
  </si>
  <si>
    <t>68 736</t>
  </si>
  <si>
    <t>李宇</t>
  </si>
  <si>
    <t>2103231048</t>
  </si>
  <si>
    <t>周智鸣</t>
  </si>
  <si>
    <t>张运明</t>
  </si>
  <si>
    <t>李飘</t>
  </si>
  <si>
    <t>2103231041</t>
  </si>
  <si>
    <t>张保山</t>
  </si>
  <si>
    <t>宁帅金</t>
  </si>
  <si>
    <t>2103231044</t>
  </si>
  <si>
    <t>赵朔轩</t>
  </si>
  <si>
    <t>祝菲阳</t>
  </si>
  <si>
    <t>2103231042</t>
  </si>
  <si>
    <t>张媛媛</t>
  </si>
  <si>
    <t>陈秀婷</t>
  </si>
  <si>
    <t>2103231003</t>
  </si>
  <si>
    <t>陈敏献</t>
  </si>
  <si>
    <t>2103231009</t>
  </si>
  <si>
    <t>方红艳</t>
  </si>
  <si>
    <t>2103231001</t>
  </si>
  <si>
    <t>艾璐云</t>
  </si>
  <si>
    <t>李斌</t>
  </si>
  <si>
    <t>2103231011</t>
  </si>
  <si>
    <t>方羽</t>
  </si>
  <si>
    <t>雷娜</t>
  </si>
  <si>
    <t>肖慧霞</t>
  </si>
  <si>
    <t>2103231021</t>
  </si>
  <si>
    <t>李占文</t>
  </si>
  <si>
    <t>范佳乐</t>
  </si>
  <si>
    <t>2103231049</t>
  </si>
  <si>
    <t>朱丽红</t>
  </si>
  <si>
    <t>2103231022</t>
  </si>
  <si>
    <t>刘良志</t>
  </si>
  <si>
    <t>2103231019</t>
  </si>
  <si>
    <t>李欣</t>
  </si>
  <si>
    <t>2103231040</t>
  </si>
  <si>
    <t>翟炎海</t>
  </si>
  <si>
    <t>汪有华</t>
  </si>
  <si>
    <t>刘琳</t>
  </si>
  <si>
    <t>2103231016</t>
  </si>
  <si>
    <t>江小停</t>
  </si>
  <si>
    <t>2103231008</t>
  </si>
  <si>
    <t>樊玲娇</t>
  </si>
  <si>
    <t>2103231020</t>
  </si>
  <si>
    <t>李奕航</t>
  </si>
  <si>
    <t>汪海伦</t>
  </si>
  <si>
    <t>肖权</t>
  </si>
  <si>
    <t>2103231038</t>
  </si>
  <si>
    <t>杨文浩</t>
  </si>
  <si>
    <t>2103231037</t>
  </si>
  <si>
    <t>徐冰枫</t>
  </si>
  <si>
    <t>2103231006</t>
  </si>
  <si>
    <t>段青怡</t>
  </si>
  <si>
    <t>2103231031</t>
  </si>
  <si>
    <t>王智勇</t>
  </si>
  <si>
    <t xml:space="preserve">A
</t>
  </si>
  <si>
    <t>2103231050</t>
  </si>
  <si>
    <t>朱思薇</t>
  </si>
  <si>
    <t>2103231046</t>
  </si>
  <si>
    <t>钟伟强</t>
  </si>
  <si>
    <t>2103231039</t>
  </si>
  <si>
    <t>杨媛星</t>
  </si>
  <si>
    <t>王伟</t>
  </si>
  <si>
    <t>刘源</t>
  </si>
  <si>
    <t>钟元宏</t>
  </si>
  <si>
    <t>2103231033</t>
  </si>
  <si>
    <t>吴亚雄</t>
  </si>
  <si>
    <t>陈坤</t>
  </si>
  <si>
    <t>2103231036</t>
  </si>
  <si>
    <t>肖伟洋</t>
  </si>
  <si>
    <t>2103231028</t>
  </si>
  <si>
    <t>汪西浩</t>
  </si>
  <si>
    <t>李雄</t>
  </si>
  <si>
    <t>2103231030</t>
  </si>
  <si>
    <t>王森</t>
  </si>
  <si>
    <t>2103231025</t>
  </si>
  <si>
    <t>马烨</t>
  </si>
  <si>
    <t>2103231035</t>
  </si>
  <si>
    <t>伍雨环</t>
  </si>
  <si>
    <t>2103231017</t>
  </si>
  <si>
    <t>李凡</t>
  </si>
  <si>
    <t>李建成</t>
  </si>
  <si>
    <t>邱敬然</t>
  </si>
  <si>
    <t>武艺鑫</t>
  </si>
  <si>
    <t>伍思琦</t>
  </si>
  <si>
    <t>刘祥禹</t>
  </si>
  <si>
    <t>2103231032</t>
  </si>
  <si>
    <t>魏坤</t>
  </si>
  <si>
    <t>石群</t>
  </si>
  <si>
    <t>彭聪</t>
  </si>
  <si>
    <t>王佳豪</t>
  </si>
  <si>
    <t>2103231002</t>
  </si>
  <si>
    <t>鲍敏琮</t>
  </si>
  <si>
    <t>侯潇</t>
  </si>
  <si>
    <t>2103231013</t>
  </si>
  <si>
    <t>何文元</t>
  </si>
  <si>
    <t>史紫卫</t>
  </si>
  <si>
    <t>许立成</t>
  </si>
  <si>
    <t>刘金林</t>
  </si>
  <si>
    <t>方皓天</t>
  </si>
  <si>
    <t xml:space="preserve"> 二级学院：新能源科学与工程学院　　    　    专业：材料科学与工程  　　     　  年级班级：22级材料科学与工程1班    　　　   测评时间：2023年9月20日                 班主任：丁红</t>
  </si>
  <si>
    <t>祝倩倩</t>
  </si>
  <si>
    <t>刘穆峰</t>
  </si>
  <si>
    <t>倪萍</t>
  </si>
  <si>
    <t>耿净洁</t>
  </si>
  <si>
    <t>朱力军</t>
  </si>
  <si>
    <t>陈智强</t>
  </si>
  <si>
    <t>李金婷</t>
  </si>
  <si>
    <t>廖顺</t>
  </si>
  <si>
    <t>邓娟</t>
  </si>
  <si>
    <t>王晴</t>
  </si>
  <si>
    <t>邱雯婷</t>
  </si>
  <si>
    <t>邓聪</t>
  </si>
  <si>
    <t>余瑞运</t>
  </si>
  <si>
    <t>章志乐</t>
  </si>
  <si>
    <t>安欣</t>
  </si>
  <si>
    <t>肖威</t>
  </si>
  <si>
    <t>刘云姗</t>
  </si>
  <si>
    <t>孟明月</t>
  </si>
  <si>
    <t>李浩</t>
  </si>
  <si>
    <t>贺清萍</t>
  </si>
  <si>
    <t>丁海峰</t>
  </si>
  <si>
    <t>王鹤霖</t>
  </si>
  <si>
    <t>18。2</t>
  </si>
  <si>
    <t>项施慧</t>
  </si>
  <si>
    <t>吴骏</t>
  </si>
  <si>
    <t xml:space="preserve">7.05
</t>
  </si>
  <si>
    <t>程佳伟</t>
  </si>
  <si>
    <t>熊洺浩</t>
  </si>
  <si>
    <t>黄桂贤</t>
  </si>
  <si>
    <t>赖俊杰</t>
  </si>
  <si>
    <t>计智</t>
  </si>
  <si>
    <t>齐东涛</t>
  </si>
  <si>
    <t>黄俊逸</t>
  </si>
  <si>
    <t>胡玉兰</t>
  </si>
  <si>
    <t>黄文超</t>
  </si>
  <si>
    <t>郭洁美</t>
  </si>
  <si>
    <t>陈亦轩</t>
  </si>
  <si>
    <t>韩少欣</t>
  </si>
  <si>
    <t>徐秋霞</t>
  </si>
  <si>
    <t>万洲</t>
  </si>
  <si>
    <t>黎紫恒</t>
  </si>
  <si>
    <t>谢墨波</t>
  </si>
  <si>
    <t>邹振峰</t>
  </si>
  <si>
    <t>肖松</t>
  </si>
  <si>
    <t>钟新伟</t>
  </si>
  <si>
    <t>李楠</t>
  </si>
  <si>
    <t>黎慧林</t>
  </si>
  <si>
    <t>樊佳美</t>
  </si>
  <si>
    <t>史经国</t>
  </si>
  <si>
    <t>康修峰</t>
  </si>
  <si>
    <t>唐大志</t>
  </si>
  <si>
    <t>孔令波</t>
  </si>
  <si>
    <t>高林意</t>
  </si>
  <si>
    <t>唐权</t>
  </si>
  <si>
    <t>张吉平</t>
  </si>
  <si>
    <t>周鹏</t>
  </si>
  <si>
    <t>李安平</t>
  </si>
  <si>
    <t>杨欢</t>
  </si>
  <si>
    <t>高余沅彤</t>
  </si>
  <si>
    <t>0 28</t>
  </si>
  <si>
    <t>彭嵘</t>
  </si>
  <si>
    <t>雷煜</t>
  </si>
  <si>
    <t>程梓俊</t>
  </si>
  <si>
    <t>唐磊</t>
  </si>
  <si>
    <t>杨伊峰</t>
  </si>
  <si>
    <t>杨芳法</t>
  </si>
  <si>
    <t>林风帆</t>
  </si>
  <si>
    <t>李晨浩枫</t>
  </si>
  <si>
    <t>周雄兵</t>
  </si>
  <si>
    <t>陈鑫</t>
  </si>
  <si>
    <t>夏文申</t>
  </si>
  <si>
    <t>彭勇</t>
  </si>
  <si>
    <t>唐峰</t>
  </si>
  <si>
    <t>彭博</t>
  </si>
  <si>
    <t>周庭嵩</t>
  </si>
  <si>
    <t>刘洪涛</t>
  </si>
  <si>
    <t>喻强军</t>
  </si>
  <si>
    <t>朱橙媛</t>
  </si>
  <si>
    <t>黄训璐</t>
  </si>
  <si>
    <t>易子祥</t>
  </si>
  <si>
    <t>潘梓尧</t>
  </si>
  <si>
    <t>龚龙华</t>
  </si>
  <si>
    <t>刘柏泉</t>
  </si>
  <si>
    <t>李阳金</t>
  </si>
  <si>
    <t>16@</t>
  </si>
  <si>
    <t>黄荣帝</t>
  </si>
  <si>
    <t>史甜伟</t>
  </si>
  <si>
    <t>张天育</t>
  </si>
  <si>
    <t>杨静</t>
  </si>
  <si>
    <t>刘定翔</t>
  </si>
  <si>
    <t>董江辉</t>
  </si>
  <si>
    <t>卢鹏</t>
  </si>
  <si>
    <t>杨健</t>
  </si>
  <si>
    <t xml:space="preserve"> 二级学院：新能源科学与工程学院    专业：新能源科学与工程 　  年级班级：22工程二班 　   测评时间：              班主任：罗新桦</t>
  </si>
  <si>
    <t>张辉明</t>
  </si>
  <si>
    <t>2203222011</t>
  </si>
  <si>
    <t>黄驿茹</t>
  </si>
  <si>
    <t>何婷婷</t>
  </si>
  <si>
    <t>2203222007</t>
  </si>
  <si>
    <t>何赣莺</t>
  </si>
  <si>
    <t>2203222015</t>
  </si>
  <si>
    <t>李勤敏</t>
  </si>
  <si>
    <t>汪文俊</t>
  </si>
  <si>
    <t>肖禹顺</t>
  </si>
  <si>
    <t>陈浩然</t>
  </si>
  <si>
    <t>2203222041</t>
  </si>
  <si>
    <t>张艳萍</t>
  </si>
  <si>
    <t>詹鸿燕</t>
  </si>
  <si>
    <t>2203222034</t>
  </si>
  <si>
    <t>薛欣悦</t>
  </si>
  <si>
    <t>李正豪</t>
  </si>
  <si>
    <t>桂刘杰</t>
  </si>
  <si>
    <t>2203222026</t>
  </si>
  <si>
    <t>沈嘉超</t>
  </si>
  <si>
    <t>李怡琳</t>
  </si>
  <si>
    <t>江峻弘</t>
  </si>
  <si>
    <t>郑博辉</t>
  </si>
  <si>
    <t>罗序彬</t>
  </si>
  <si>
    <t>刘洋</t>
  </si>
  <si>
    <t>2203222036</t>
  </si>
  <si>
    <t>易豪</t>
  </si>
  <si>
    <t>2203222024</t>
  </si>
  <si>
    <t>彭晓成</t>
  </si>
  <si>
    <t>徐昌锴</t>
  </si>
  <si>
    <t>钟汉兴</t>
  </si>
  <si>
    <t>黄蕾</t>
  </si>
  <si>
    <t>徐讲维</t>
  </si>
  <si>
    <t>周梓翔</t>
  </si>
  <si>
    <t>陶子豪</t>
  </si>
  <si>
    <t>王坤</t>
  </si>
  <si>
    <t>蔡俊熙</t>
  </si>
  <si>
    <t>2203222033</t>
  </si>
  <si>
    <t>徐翊萱</t>
  </si>
  <si>
    <t>胡文杰</t>
  </si>
  <si>
    <t>赖瑞隆</t>
  </si>
  <si>
    <t>2203222050</t>
  </si>
  <si>
    <t>曾志刚</t>
  </si>
  <si>
    <t>尚宇豪</t>
  </si>
  <si>
    <t>周佳旭</t>
  </si>
  <si>
    <t>2203222029</t>
  </si>
  <si>
    <t>王衍</t>
  </si>
  <si>
    <t>陈子康</t>
  </si>
  <si>
    <t>2203222039</t>
  </si>
  <si>
    <t>张鹏</t>
  </si>
  <si>
    <t>罗晴</t>
  </si>
  <si>
    <t>韦文彩</t>
  </si>
  <si>
    <t>2203222028</t>
  </si>
  <si>
    <t>王丹</t>
  </si>
  <si>
    <t>2203222013</t>
  </si>
  <si>
    <t>赖海炼</t>
  </si>
  <si>
    <t>2203222040</t>
  </si>
  <si>
    <t>张鑫添</t>
  </si>
  <si>
    <t>赵艺哲</t>
  </si>
  <si>
    <t>肖稷坤</t>
  </si>
  <si>
    <t>蒋云鑫</t>
  </si>
  <si>
    <t>程彬</t>
  </si>
  <si>
    <t>郭毫琪</t>
  </si>
  <si>
    <t>葛文琦</t>
  </si>
  <si>
    <t>祝传柳</t>
  </si>
  <si>
    <t>林道生</t>
  </si>
  <si>
    <t>2203222035</t>
  </si>
  <si>
    <t>杨华琳</t>
  </si>
  <si>
    <t>2203222020</t>
  </si>
  <si>
    <t>刘伟</t>
  </si>
  <si>
    <t>王雅萱</t>
  </si>
  <si>
    <t xml:space="preserve">
61.464</t>
  </si>
  <si>
    <t>胡素贞</t>
  </si>
  <si>
    <t>2203222038</t>
  </si>
  <si>
    <t>张佳美</t>
  </si>
  <si>
    <t>胡家健</t>
  </si>
  <si>
    <t>2203222019</t>
  </si>
  <si>
    <t>刘春富</t>
  </si>
  <si>
    <t>钟文瑾</t>
  </si>
  <si>
    <t>付达</t>
  </si>
  <si>
    <t>2203222009</t>
  </si>
  <si>
    <t>黄根鹏</t>
  </si>
  <si>
    <t>2203222031</t>
  </si>
  <si>
    <t>肖美华</t>
  </si>
  <si>
    <t>魏念文</t>
  </si>
  <si>
    <t>陈思贤</t>
  </si>
  <si>
    <t>2203222042</t>
  </si>
  <si>
    <t>钟根成</t>
  </si>
  <si>
    <t>2203222006</t>
  </si>
  <si>
    <t>郭永涛</t>
  </si>
  <si>
    <t>刘子鹏</t>
  </si>
  <si>
    <t>2203222005</t>
  </si>
  <si>
    <t>黄梁鑫</t>
  </si>
  <si>
    <t>2203222017</t>
  </si>
  <si>
    <t>廖辉</t>
  </si>
  <si>
    <t>戴天雨</t>
  </si>
  <si>
    <t>汪鸿建</t>
  </si>
  <si>
    <t>赵欣怡</t>
  </si>
  <si>
    <t>马乐</t>
  </si>
  <si>
    <t>方锋</t>
  </si>
  <si>
    <t>王泽群</t>
  </si>
  <si>
    <t xml:space="preserve">37.0224
</t>
  </si>
  <si>
    <t>胡波</t>
  </si>
  <si>
    <t>谢挺</t>
  </si>
  <si>
    <t>谯子轩</t>
  </si>
  <si>
    <t>周点点</t>
  </si>
  <si>
    <t>2203222016</t>
  </si>
  <si>
    <t>李子君</t>
  </si>
  <si>
    <t>施煊</t>
  </si>
  <si>
    <t>2203222018</t>
  </si>
  <si>
    <t>廖先理</t>
  </si>
  <si>
    <t>2203222049</t>
  </si>
  <si>
    <t>曾昭晖</t>
  </si>
  <si>
    <t>2203222047</t>
  </si>
  <si>
    <t>曾凯</t>
  </si>
  <si>
    <t>2203222022</t>
  </si>
  <si>
    <t>罗哲祺</t>
  </si>
  <si>
    <t>2203222001</t>
  </si>
  <si>
    <t>陈金浩</t>
  </si>
  <si>
    <t>万兴</t>
  </si>
  <si>
    <t>徐涛</t>
  </si>
  <si>
    <t>徐何健</t>
  </si>
  <si>
    <t>2203222003</t>
  </si>
  <si>
    <t>方斌</t>
  </si>
  <si>
    <t xml:space="preserve"> B</t>
  </si>
  <si>
    <t>黎金涛</t>
  </si>
  <si>
    <t>2203222010</t>
  </si>
  <si>
    <t>黄欣雨</t>
  </si>
  <si>
    <t>2203222037</t>
  </si>
  <si>
    <t>游重福</t>
  </si>
  <si>
    <t>2203222002</t>
  </si>
  <si>
    <t>丁美坡</t>
  </si>
  <si>
    <t>黄强</t>
  </si>
  <si>
    <t>程颖</t>
  </si>
  <si>
    <t>吴宇桐</t>
  </si>
  <si>
    <t>卢苇涛</t>
  </si>
  <si>
    <t>杨伟</t>
  </si>
  <si>
    <t>罗伟建</t>
  </si>
  <si>
    <t>熊旭安</t>
  </si>
  <si>
    <t>曾小娜</t>
  </si>
  <si>
    <t>宋巧</t>
  </si>
  <si>
    <t>尚超斌</t>
  </si>
  <si>
    <t>方天皓</t>
  </si>
  <si>
    <t>李维聪</t>
  </si>
  <si>
    <t>贾思卿</t>
  </si>
  <si>
    <t>白浩然</t>
  </si>
  <si>
    <t>2203222008</t>
  </si>
  <si>
    <t>胡金龙</t>
  </si>
  <si>
    <t>许雯琪</t>
  </si>
  <si>
    <t>饶自豪</t>
  </si>
  <si>
    <t>杨金帅</t>
  </si>
  <si>
    <t>2203222023</t>
  </si>
  <si>
    <t>潘征</t>
  </si>
  <si>
    <t>饶泽锦</t>
  </si>
  <si>
    <t xml:space="preserve">
80</t>
  </si>
  <si>
    <t>2203222004</t>
  </si>
  <si>
    <t>方名权</t>
  </si>
  <si>
    <t>2203222032</t>
  </si>
  <si>
    <t>徐林峰</t>
  </si>
  <si>
    <t>李欣蕊</t>
  </si>
  <si>
    <t>廖子豪</t>
  </si>
  <si>
    <t>汤子辉</t>
  </si>
  <si>
    <t>2203222014</t>
  </si>
  <si>
    <t>赖俊峰</t>
  </si>
  <si>
    <t>2203222027</t>
  </si>
  <si>
    <t>宋毅</t>
  </si>
  <si>
    <t>孙宪理</t>
  </si>
  <si>
    <t>2203222025</t>
  </si>
  <si>
    <t xml:space="preserve">  彭泽峰</t>
  </si>
  <si>
    <t>2203222021</t>
  </si>
  <si>
    <t>刘雨</t>
  </si>
  <si>
    <t>2203222048</t>
  </si>
  <si>
    <t>曾舒杰</t>
  </si>
  <si>
    <t>王思顺</t>
  </si>
  <si>
    <t>2203222045</t>
  </si>
  <si>
    <t>朱志伟</t>
  </si>
  <si>
    <t>2203222046</t>
  </si>
  <si>
    <t>曾德金</t>
  </si>
  <si>
    <t>朱重敏</t>
  </si>
  <si>
    <t>张广鸿</t>
  </si>
  <si>
    <t>杨子皓</t>
  </si>
  <si>
    <t>2203222044</t>
  </si>
  <si>
    <t>朱永轩</t>
  </si>
  <si>
    <t>王劲涛</t>
  </si>
  <si>
    <t xml:space="preserve">
70</t>
  </si>
  <si>
    <t>袁祺</t>
  </si>
  <si>
    <t>铁嘉</t>
  </si>
  <si>
    <t>吴毓权</t>
  </si>
  <si>
    <t>徐政</t>
  </si>
  <si>
    <t>2203222030</t>
  </si>
  <si>
    <t>伍开来</t>
  </si>
  <si>
    <t>黄紫炫</t>
  </si>
  <si>
    <t>2203222043</t>
  </si>
  <si>
    <t>钟骏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</si>
  <si>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</si>
  <si>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董鲜</t>
  </si>
  <si>
    <t>王梓骁</t>
  </si>
  <si>
    <t>胡芳琴</t>
  </si>
  <si>
    <t xml:space="preserve">
</t>
  </si>
  <si>
    <t>转专业</t>
  </si>
  <si>
    <t>谭亚娴</t>
  </si>
  <si>
    <t>曹思琦</t>
  </si>
  <si>
    <t>尧凯</t>
  </si>
  <si>
    <t>陈昊宁</t>
  </si>
  <si>
    <t>董子超</t>
  </si>
  <si>
    <t>张和磊</t>
  </si>
  <si>
    <t>曾芸</t>
  </si>
  <si>
    <t xml:space="preserve"> 二级学院：新能源　　    　    专业：新能源材料与器件     　　     　  年级班级：21    　　　   测评时间：2023年9月                 班主任：欧阳昆 何艳敏 章娟</t>
  </si>
  <si>
    <t>熊紫莹</t>
  </si>
  <si>
    <t>郑顺茂</t>
  </si>
  <si>
    <t>欧阳乐鑫</t>
  </si>
  <si>
    <t>张宁</t>
  </si>
  <si>
    <t>孙宇航</t>
  </si>
  <si>
    <t>叶晨曦</t>
  </si>
  <si>
    <t>周青</t>
  </si>
  <si>
    <t>谢颖</t>
  </si>
  <si>
    <t>黄灿</t>
  </si>
  <si>
    <t>廖昊宇</t>
  </si>
  <si>
    <t>谢章凤</t>
  </si>
  <si>
    <t>熊心果</t>
  </si>
  <si>
    <t>李玉龙</t>
  </si>
  <si>
    <t>张振越</t>
  </si>
  <si>
    <t>王琴</t>
  </si>
  <si>
    <t>汪宇豪</t>
  </si>
  <si>
    <t>胡益彪</t>
  </si>
  <si>
    <t>段浩宇</t>
  </si>
  <si>
    <t>倪欣烨</t>
  </si>
  <si>
    <t>朱振国</t>
  </si>
  <si>
    <t>芦婧</t>
  </si>
  <si>
    <t>罗珊</t>
  </si>
  <si>
    <t>廖宇婷</t>
  </si>
  <si>
    <t>胡怡婷</t>
  </si>
  <si>
    <t>彭宇洁</t>
  </si>
  <si>
    <t>袁妮</t>
  </si>
  <si>
    <t>胡星哲</t>
  </si>
  <si>
    <t>张佳豪</t>
  </si>
  <si>
    <t>杨思外</t>
  </si>
  <si>
    <t>廖前财</t>
  </si>
  <si>
    <t>王正正</t>
  </si>
  <si>
    <t>唐佳佳</t>
  </si>
  <si>
    <t>涂文娟</t>
  </si>
  <si>
    <t>杨安琪</t>
  </si>
  <si>
    <t>蔡少伟</t>
  </si>
  <si>
    <t>王天祥</t>
  </si>
  <si>
    <t>谭丽杰</t>
  </si>
  <si>
    <t>吴书朋</t>
  </si>
  <si>
    <t>彭威亮</t>
  </si>
  <si>
    <t>张语婷</t>
  </si>
  <si>
    <t>赵佳豪</t>
  </si>
  <si>
    <t>刘晏彤</t>
  </si>
  <si>
    <t>余先强</t>
  </si>
  <si>
    <t>叶祺豪</t>
  </si>
  <si>
    <t>祝鑫鑫</t>
  </si>
  <si>
    <t>蒋玉婷</t>
  </si>
  <si>
    <t>罗志文</t>
  </si>
  <si>
    <t>孙紫艳</t>
  </si>
  <si>
    <t>喻韦诚</t>
  </si>
  <si>
    <t>高丹</t>
  </si>
  <si>
    <t>龙珊珊</t>
  </si>
  <si>
    <t>李乐</t>
  </si>
  <si>
    <t>牛怡然</t>
  </si>
  <si>
    <t>梁隆钇</t>
  </si>
  <si>
    <t>董佳文</t>
  </si>
  <si>
    <t>王乐</t>
  </si>
  <si>
    <t>万家伟</t>
  </si>
  <si>
    <t>徐凯玲</t>
  </si>
  <si>
    <t>刘彦斌</t>
  </si>
  <si>
    <t>蓝伟康</t>
  </si>
  <si>
    <t>王姿悦</t>
  </si>
  <si>
    <t>钟长焰</t>
  </si>
  <si>
    <t>薛文</t>
  </si>
  <si>
    <t>乐思怡</t>
  </si>
  <si>
    <t>邬杰丰</t>
  </si>
  <si>
    <t>董乐峰</t>
  </si>
  <si>
    <t xml:space="preserve">2203232042
</t>
  </si>
  <si>
    <t>张梦燕</t>
  </si>
  <si>
    <t>徐时雨</t>
  </si>
  <si>
    <t>郭家荣</t>
  </si>
  <si>
    <t>戴锦聪</t>
  </si>
  <si>
    <t>雷诚</t>
  </si>
  <si>
    <t>罗优</t>
  </si>
  <si>
    <t>刘松林</t>
  </si>
  <si>
    <t>雷成武</t>
  </si>
  <si>
    <t>曾俊威</t>
  </si>
  <si>
    <t>钱礼福</t>
  </si>
  <si>
    <t>陈辉</t>
  </si>
  <si>
    <t>陈先奥</t>
  </si>
  <si>
    <t>吴世涛</t>
  </si>
  <si>
    <t>郭泽宇</t>
  </si>
  <si>
    <t>林文娇</t>
  </si>
  <si>
    <t>张娜</t>
  </si>
  <si>
    <t>温庆锋</t>
  </si>
  <si>
    <t>王嘉文</t>
  </si>
  <si>
    <t>邱吉尔</t>
  </si>
  <si>
    <t>李宗其</t>
  </si>
  <si>
    <t>彭李勇</t>
  </si>
  <si>
    <t>刘志宏</t>
  </si>
  <si>
    <t>万文杰</t>
  </si>
  <si>
    <t>肖阳</t>
  </si>
  <si>
    <t>王君</t>
  </si>
  <si>
    <t>周安麒</t>
  </si>
  <si>
    <t>陆帅</t>
  </si>
  <si>
    <t>王铭</t>
  </si>
  <si>
    <t>付文斌</t>
  </si>
  <si>
    <t>王子安</t>
  </si>
  <si>
    <t>盛锦辉</t>
  </si>
  <si>
    <t>柯金明</t>
  </si>
  <si>
    <t>赖兴鸿</t>
  </si>
  <si>
    <t>刘恒裕</t>
  </si>
  <si>
    <t> A</t>
  </si>
  <si>
    <t>范圣泽</t>
  </si>
  <si>
    <t>琚洋</t>
  </si>
  <si>
    <t>叶文杰</t>
  </si>
  <si>
    <t>黄佳豪</t>
  </si>
  <si>
    <t>田东方</t>
  </si>
  <si>
    <t>张言晓</t>
  </si>
  <si>
    <t>刘海辉</t>
  </si>
  <si>
    <t>赵光斌</t>
  </si>
  <si>
    <t>温江涛</t>
  </si>
  <si>
    <t>赵海熙</t>
  </si>
  <si>
    <t>俞子扬</t>
  </si>
  <si>
    <t>陶俊</t>
  </si>
  <si>
    <t>刘敏</t>
  </si>
  <si>
    <t>邹梓豪</t>
  </si>
  <si>
    <t>李坤洋</t>
  </si>
  <si>
    <t>赖宏烨</t>
  </si>
  <si>
    <t>袁周毅</t>
  </si>
  <si>
    <t>曾杰</t>
  </si>
  <si>
    <t>杨晨阳</t>
  </si>
  <si>
    <t>张跃腾</t>
  </si>
  <si>
    <t>邹嘉文</t>
  </si>
  <si>
    <t>夏雄峰</t>
  </si>
  <si>
    <t>赵子睿</t>
  </si>
  <si>
    <t>廖通将</t>
  </si>
  <si>
    <t>赵玉奇</t>
  </si>
  <si>
    <t>曾鲁江</t>
  </si>
  <si>
    <t>晋梦雲</t>
  </si>
  <si>
    <t>孔令强</t>
  </si>
  <si>
    <t>周啟明</t>
  </si>
  <si>
    <t>余磊</t>
  </si>
  <si>
    <t>黄旗旗</t>
  </si>
  <si>
    <t>柯兴</t>
  </si>
  <si>
    <t>庞哲显</t>
  </si>
  <si>
    <t>饶信哲</t>
  </si>
  <si>
    <t>曾年</t>
  </si>
  <si>
    <t>熊宇坤</t>
  </si>
  <si>
    <t>李翰林</t>
  </si>
  <si>
    <t>张秀珍</t>
  </si>
  <si>
    <t>绪鑫</t>
  </si>
  <si>
    <t>徐坤翔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</si>
</sst>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0_ "/>
    <numFmt numFmtId="179" formatCode="0.000_);[Red]\(0.000\)"/>
  </numFmts>
  <fonts count="26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6"/>
      <name val="黑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20"/>
      <name val="黑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name val="等线"/>
      <charset val="134"/>
    </font>
    <font>
      <sz val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2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6" fillId="0" borderId="0">
      <alignment vertical="center"/>
    </xf>
  </cellStyleXfs>
  <cellXfs count="169">
    <xf numFmtId="0" fontId="0" fillId="0" borderId="0" xfId="0"/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4" xfId="0" applyNumberFormat="1" applyBorder="1"/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8" fontId="2" fillId="0" borderId="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0" fillId="0" borderId="11" xfId="0" applyNumberFormat="1" applyBorder="1"/>
    <xf numFmtId="0" fontId="15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11" fontId="2" fillId="0" borderId="1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23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opLeftCell="A70" workbookViewId="0">
      <selection activeCell="A5" sqref="A5:A80"/>
    </sheetView>
  </sheetViews>
  <sheetFormatPr defaultColWidth="8.75" defaultRowHeight="13.5"/>
  <cols>
    <col min="1" max="1" width="3.5" customWidth="1"/>
    <col min="2" max="2" width="11.625" customWidth="1"/>
    <col min="3" max="3" width="7.125" style="3" customWidth="1"/>
    <col min="4" max="4" width="6.125" style="3" customWidth="1"/>
    <col min="5" max="5" width="7.875" style="3" customWidth="1"/>
    <col min="6" max="6" width="9.625" style="3" hidden="1" customWidth="1"/>
    <col min="7" max="7" width="6.125" style="3" hidden="1" customWidth="1"/>
    <col min="8" max="8" width="7.625" style="3" customWidth="1"/>
    <col min="9" max="9" width="6.125" style="3" customWidth="1"/>
    <col min="10" max="10" width="10.25" style="3" customWidth="1"/>
    <col min="11" max="11" width="14.625" style="3" customWidth="1"/>
    <col min="12" max="12" width="6.125" style="3" customWidth="1"/>
    <col min="13" max="13" width="7.875" style="3" customWidth="1"/>
    <col min="14" max="14" width="6.125" style="3" customWidth="1"/>
    <col min="15" max="15" width="7.875" style="3" customWidth="1"/>
    <col min="16" max="16" width="14.625" style="3" customWidth="1"/>
    <col min="17" max="17" width="11.375" style="3" customWidth="1"/>
    <col min="18" max="18" width="9" style="3" customWidth="1"/>
    <col min="19" max="20" width="8.25" style="3" customWidth="1"/>
    <col min="21" max="21" width="3.625" style="3" customWidth="1"/>
    <col min="22" max="34" width="9" style="3" customWidth="1"/>
    <col min="35" max="256" width="8.75" style="3"/>
    <col min="257" max="257" width="3.5" style="3" customWidth="1"/>
    <col min="258" max="258" width="11.625" style="3" customWidth="1"/>
    <col min="259" max="259" width="7.125" style="3" customWidth="1"/>
    <col min="260" max="260" width="6.125" style="3" customWidth="1"/>
    <col min="261" max="261" width="7.875" style="3" customWidth="1"/>
    <col min="262" max="262" width="9.625" style="3" customWidth="1"/>
    <col min="263" max="263" width="6.125" style="3" customWidth="1"/>
    <col min="264" max="264" width="7.625" style="3" customWidth="1"/>
    <col min="265" max="265" width="6.125" style="3" customWidth="1"/>
    <col min="266" max="266" width="10.25" style="3" customWidth="1"/>
    <col min="267" max="267" width="14.625" style="3" customWidth="1"/>
    <col min="268" max="268" width="6.125" style="3" customWidth="1"/>
    <col min="269" max="269" width="7.875" style="3" customWidth="1"/>
    <col min="270" max="270" width="6.125" style="3" customWidth="1"/>
    <col min="271" max="271" width="7.875" style="3" customWidth="1"/>
    <col min="272" max="272" width="14.625" style="3" customWidth="1"/>
    <col min="273" max="273" width="11.375" style="3" customWidth="1"/>
    <col min="274" max="274" width="9" style="3" customWidth="1"/>
    <col min="275" max="276" width="8.25" style="3" customWidth="1"/>
    <col min="277" max="277" width="3.625" style="3" customWidth="1"/>
    <col min="278" max="290" width="9" style="3" customWidth="1"/>
    <col min="291" max="512" width="8.75" style="3"/>
    <col min="513" max="513" width="3.5" style="3" customWidth="1"/>
    <col min="514" max="514" width="11.625" style="3" customWidth="1"/>
    <col min="515" max="515" width="7.125" style="3" customWidth="1"/>
    <col min="516" max="516" width="6.125" style="3" customWidth="1"/>
    <col min="517" max="517" width="7.875" style="3" customWidth="1"/>
    <col min="518" max="518" width="9.625" style="3" customWidth="1"/>
    <col min="519" max="519" width="6.125" style="3" customWidth="1"/>
    <col min="520" max="520" width="7.625" style="3" customWidth="1"/>
    <col min="521" max="521" width="6.125" style="3" customWidth="1"/>
    <col min="522" max="522" width="10.25" style="3" customWidth="1"/>
    <col min="523" max="523" width="14.625" style="3" customWidth="1"/>
    <col min="524" max="524" width="6.125" style="3" customWidth="1"/>
    <col min="525" max="525" width="7.875" style="3" customWidth="1"/>
    <col min="526" max="526" width="6.125" style="3" customWidth="1"/>
    <col min="527" max="527" width="7.875" style="3" customWidth="1"/>
    <col min="528" max="528" width="14.625" style="3" customWidth="1"/>
    <col min="529" max="529" width="11.375" style="3" customWidth="1"/>
    <col min="530" max="530" width="9" style="3" customWidth="1"/>
    <col min="531" max="532" width="8.25" style="3" customWidth="1"/>
    <col min="533" max="533" width="3.625" style="3" customWidth="1"/>
    <col min="534" max="546" width="9" style="3" customWidth="1"/>
    <col min="547" max="768" width="8.75" style="3"/>
    <col min="769" max="769" width="3.5" style="3" customWidth="1"/>
    <col min="770" max="770" width="11.625" style="3" customWidth="1"/>
    <col min="771" max="771" width="7.125" style="3" customWidth="1"/>
    <col min="772" max="772" width="6.125" style="3" customWidth="1"/>
    <col min="773" max="773" width="7.875" style="3" customWidth="1"/>
    <col min="774" max="774" width="9.625" style="3" customWidth="1"/>
    <col min="775" max="775" width="6.125" style="3" customWidth="1"/>
    <col min="776" max="776" width="7.625" style="3" customWidth="1"/>
    <col min="777" max="777" width="6.125" style="3" customWidth="1"/>
    <col min="778" max="778" width="10.25" style="3" customWidth="1"/>
    <col min="779" max="779" width="14.625" style="3" customWidth="1"/>
    <col min="780" max="780" width="6.125" style="3" customWidth="1"/>
    <col min="781" max="781" width="7.875" style="3" customWidth="1"/>
    <col min="782" max="782" width="6.125" style="3" customWidth="1"/>
    <col min="783" max="783" width="7.875" style="3" customWidth="1"/>
    <col min="784" max="784" width="14.625" style="3" customWidth="1"/>
    <col min="785" max="785" width="11.375" style="3" customWidth="1"/>
    <col min="786" max="786" width="9" style="3" customWidth="1"/>
    <col min="787" max="788" width="8.25" style="3" customWidth="1"/>
    <col min="789" max="789" width="3.625" style="3" customWidth="1"/>
    <col min="790" max="802" width="9" style="3" customWidth="1"/>
    <col min="803" max="1024" width="8.75" style="3"/>
    <col min="1025" max="1025" width="3.5" style="3" customWidth="1"/>
    <col min="1026" max="1026" width="11.625" style="3" customWidth="1"/>
    <col min="1027" max="1027" width="7.125" style="3" customWidth="1"/>
    <col min="1028" max="1028" width="6.125" style="3" customWidth="1"/>
    <col min="1029" max="1029" width="7.875" style="3" customWidth="1"/>
    <col min="1030" max="1030" width="9.625" style="3" customWidth="1"/>
    <col min="1031" max="1031" width="6.125" style="3" customWidth="1"/>
    <col min="1032" max="1032" width="7.625" style="3" customWidth="1"/>
    <col min="1033" max="1033" width="6.125" style="3" customWidth="1"/>
    <col min="1034" max="1034" width="10.25" style="3" customWidth="1"/>
    <col min="1035" max="1035" width="14.625" style="3" customWidth="1"/>
    <col min="1036" max="1036" width="6.125" style="3" customWidth="1"/>
    <col min="1037" max="1037" width="7.875" style="3" customWidth="1"/>
    <col min="1038" max="1038" width="6.125" style="3" customWidth="1"/>
    <col min="1039" max="1039" width="7.875" style="3" customWidth="1"/>
    <col min="1040" max="1040" width="14.625" style="3" customWidth="1"/>
    <col min="1041" max="1041" width="11.375" style="3" customWidth="1"/>
    <col min="1042" max="1042" width="9" style="3" customWidth="1"/>
    <col min="1043" max="1044" width="8.25" style="3" customWidth="1"/>
    <col min="1045" max="1045" width="3.625" style="3" customWidth="1"/>
    <col min="1046" max="1058" width="9" style="3" customWidth="1"/>
    <col min="1059" max="1280" width="8.75" style="3"/>
    <col min="1281" max="1281" width="3.5" style="3" customWidth="1"/>
    <col min="1282" max="1282" width="11.625" style="3" customWidth="1"/>
    <col min="1283" max="1283" width="7.125" style="3" customWidth="1"/>
    <col min="1284" max="1284" width="6.125" style="3" customWidth="1"/>
    <col min="1285" max="1285" width="7.875" style="3" customWidth="1"/>
    <col min="1286" max="1286" width="9.625" style="3" customWidth="1"/>
    <col min="1287" max="1287" width="6.125" style="3" customWidth="1"/>
    <col min="1288" max="1288" width="7.625" style="3" customWidth="1"/>
    <col min="1289" max="1289" width="6.125" style="3" customWidth="1"/>
    <col min="1290" max="1290" width="10.25" style="3" customWidth="1"/>
    <col min="1291" max="1291" width="14.625" style="3" customWidth="1"/>
    <col min="1292" max="1292" width="6.125" style="3" customWidth="1"/>
    <col min="1293" max="1293" width="7.875" style="3" customWidth="1"/>
    <col min="1294" max="1294" width="6.125" style="3" customWidth="1"/>
    <col min="1295" max="1295" width="7.875" style="3" customWidth="1"/>
    <col min="1296" max="1296" width="14.625" style="3" customWidth="1"/>
    <col min="1297" max="1297" width="11.375" style="3" customWidth="1"/>
    <col min="1298" max="1298" width="9" style="3" customWidth="1"/>
    <col min="1299" max="1300" width="8.25" style="3" customWidth="1"/>
    <col min="1301" max="1301" width="3.625" style="3" customWidth="1"/>
    <col min="1302" max="1314" width="9" style="3" customWidth="1"/>
    <col min="1315" max="1536" width="8.75" style="3"/>
    <col min="1537" max="1537" width="3.5" style="3" customWidth="1"/>
    <col min="1538" max="1538" width="11.625" style="3" customWidth="1"/>
    <col min="1539" max="1539" width="7.125" style="3" customWidth="1"/>
    <col min="1540" max="1540" width="6.125" style="3" customWidth="1"/>
    <col min="1541" max="1541" width="7.875" style="3" customWidth="1"/>
    <col min="1542" max="1542" width="9.625" style="3" customWidth="1"/>
    <col min="1543" max="1543" width="6.125" style="3" customWidth="1"/>
    <col min="1544" max="1544" width="7.625" style="3" customWidth="1"/>
    <col min="1545" max="1545" width="6.125" style="3" customWidth="1"/>
    <col min="1546" max="1546" width="10.25" style="3" customWidth="1"/>
    <col min="1547" max="1547" width="14.625" style="3" customWidth="1"/>
    <col min="1548" max="1548" width="6.125" style="3" customWidth="1"/>
    <col min="1549" max="1549" width="7.875" style="3" customWidth="1"/>
    <col min="1550" max="1550" width="6.125" style="3" customWidth="1"/>
    <col min="1551" max="1551" width="7.875" style="3" customWidth="1"/>
    <col min="1552" max="1552" width="14.625" style="3" customWidth="1"/>
    <col min="1553" max="1553" width="11.375" style="3" customWidth="1"/>
    <col min="1554" max="1554" width="9" style="3" customWidth="1"/>
    <col min="1555" max="1556" width="8.25" style="3" customWidth="1"/>
    <col min="1557" max="1557" width="3.625" style="3" customWidth="1"/>
    <col min="1558" max="1570" width="9" style="3" customWidth="1"/>
    <col min="1571" max="1792" width="8.75" style="3"/>
    <col min="1793" max="1793" width="3.5" style="3" customWidth="1"/>
    <col min="1794" max="1794" width="11.625" style="3" customWidth="1"/>
    <col min="1795" max="1795" width="7.125" style="3" customWidth="1"/>
    <col min="1796" max="1796" width="6.125" style="3" customWidth="1"/>
    <col min="1797" max="1797" width="7.875" style="3" customWidth="1"/>
    <col min="1798" max="1798" width="9.625" style="3" customWidth="1"/>
    <col min="1799" max="1799" width="6.125" style="3" customWidth="1"/>
    <col min="1800" max="1800" width="7.625" style="3" customWidth="1"/>
    <col min="1801" max="1801" width="6.125" style="3" customWidth="1"/>
    <col min="1802" max="1802" width="10.25" style="3" customWidth="1"/>
    <col min="1803" max="1803" width="14.625" style="3" customWidth="1"/>
    <col min="1804" max="1804" width="6.125" style="3" customWidth="1"/>
    <col min="1805" max="1805" width="7.875" style="3" customWidth="1"/>
    <col min="1806" max="1806" width="6.125" style="3" customWidth="1"/>
    <col min="1807" max="1807" width="7.875" style="3" customWidth="1"/>
    <col min="1808" max="1808" width="14.625" style="3" customWidth="1"/>
    <col min="1809" max="1809" width="11.375" style="3" customWidth="1"/>
    <col min="1810" max="1810" width="9" style="3" customWidth="1"/>
    <col min="1811" max="1812" width="8.25" style="3" customWidth="1"/>
    <col min="1813" max="1813" width="3.625" style="3" customWidth="1"/>
    <col min="1814" max="1826" width="9" style="3" customWidth="1"/>
    <col min="1827" max="2048" width="8.75" style="3"/>
    <col min="2049" max="2049" width="3.5" style="3" customWidth="1"/>
    <col min="2050" max="2050" width="11.625" style="3" customWidth="1"/>
    <col min="2051" max="2051" width="7.125" style="3" customWidth="1"/>
    <col min="2052" max="2052" width="6.125" style="3" customWidth="1"/>
    <col min="2053" max="2053" width="7.875" style="3" customWidth="1"/>
    <col min="2054" max="2054" width="9.625" style="3" customWidth="1"/>
    <col min="2055" max="2055" width="6.125" style="3" customWidth="1"/>
    <col min="2056" max="2056" width="7.625" style="3" customWidth="1"/>
    <col min="2057" max="2057" width="6.125" style="3" customWidth="1"/>
    <col min="2058" max="2058" width="10.25" style="3" customWidth="1"/>
    <col min="2059" max="2059" width="14.625" style="3" customWidth="1"/>
    <col min="2060" max="2060" width="6.125" style="3" customWidth="1"/>
    <col min="2061" max="2061" width="7.875" style="3" customWidth="1"/>
    <col min="2062" max="2062" width="6.125" style="3" customWidth="1"/>
    <col min="2063" max="2063" width="7.875" style="3" customWidth="1"/>
    <col min="2064" max="2064" width="14.625" style="3" customWidth="1"/>
    <col min="2065" max="2065" width="11.375" style="3" customWidth="1"/>
    <col min="2066" max="2066" width="9" style="3" customWidth="1"/>
    <col min="2067" max="2068" width="8.25" style="3" customWidth="1"/>
    <col min="2069" max="2069" width="3.625" style="3" customWidth="1"/>
    <col min="2070" max="2082" width="9" style="3" customWidth="1"/>
    <col min="2083" max="2304" width="8.75" style="3"/>
    <col min="2305" max="2305" width="3.5" style="3" customWidth="1"/>
    <col min="2306" max="2306" width="11.625" style="3" customWidth="1"/>
    <col min="2307" max="2307" width="7.125" style="3" customWidth="1"/>
    <col min="2308" max="2308" width="6.125" style="3" customWidth="1"/>
    <col min="2309" max="2309" width="7.875" style="3" customWidth="1"/>
    <col min="2310" max="2310" width="9.625" style="3" customWidth="1"/>
    <col min="2311" max="2311" width="6.125" style="3" customWidth="1"/>
    <col min="2312" max="2312" width="7.625" style="3" customWidth="1"/>
    <col min="2313" max="2313" width="6.125" style="3" customWidth="1"/>
    <col min="2314" max="2314" width="10.25" style="3" customWidth="1"/>
    <col min="2315" max="2315" width="14.625" style="3" customWidth="1"/>
    <col min="2316" max="2316" width="6.125" style="3" customWidth="1"/>
    <col min="2317" max="2317" width="7.875" style="3" customWidth="1"/>
    <col min="2318" max="2318" width="6.125" style="3" customWidth="1"/>
    <col min="2319" max="2319" width="7.875" style="3" customWidth="1"/>
    <col min="2320" max="2320" width="14.625" style="3" customWidth="1"/>
    <col min="2321" max="2321" width="11.375" style="3" customWidth="1"/>
    <col min="2322" max="2322" width="9" style="3" customWidth="1"/>
    <col min="2323" max="2324" width="8.25" style="3" customWidth="1"/>
    <col min="2325" max="2325" width="3.625" style="3" customWidth="1"/>
    <col min="2326" max="2338" width="9" style="3" customWidth="1"/>
    <col min="2339" max="2560" width="8.75" style="3"/>
    <col min="2561" max="2561" width="3.5" style="3" customWidth="1"/>
    <col min="2562" max="2562" width="11.625" style="3" customWidth="1"/>
    <col min="2563" max="2563" width="7.125" style="3" customWidth="1"/>
    <col min="2564" max="2564" width="6.125" style="3" customWidth="1"/>
    <col min="2565" max="2565" width="7.875" style="3" customWidth="1"/>
    <col min="2566" max="2566" width="9.625" style="3" customWidth="1"/>
    <col min="2567" max="2567" width="6.125" style="3" customWidth="1"/>
    <col min="2568" max="2568" width="7.625" style="3" customWidth="1"/>
    <col min="2569" max="2569" width="6.125" style="3" customWidth="1"/>
    <col min="2570" max="2570" width="10.25" style="3" customWidth="1"/>
    <col min="2571" max="2571" width="14.625" style="3" customWidth="1"/>
    <col min="2572" max="2572" width="6.125" style="3" customWidth="1"/>
    <col min="2573" max="2573" width="7.875" style="3" customWidth="1"/>
    <col min="2574" max="2574" width="6.125" style="3" customWidth="1"/>
    <col min="2575" max="2575" width="7.875" style="3" customWidth="1"/>
    <col min="2576" max="2576" width="14.625" style="3" customWidth="1"/>
    <col min="2577" max="2577" width="11.375" style="3" customWidth="1"/>
    <col min="2578" max="2578" width="9" style="3" customWidth="1"/>
    <col min="2579" max="2580" width="8.25" style="3" customWidth="1"/>
    <col min="2581" max="2581" width="3.625" style="3" customWidth="1"/>
    <col min="2582" max="2594" width="9" style="3" customWidth="1"/>
    <col min="2595" max="2816" width="8.75" style="3"/>
    <col min="2817" max="2817" width="3.5" style="3" customWidth="1"/>
    <col min="2818" max="2818" width="11.625" style="3" customWidth="1"/>
    <col min="2819" max="2819" width="7.125" style="3" customWidth="1"/>
    <col min="2820" max="2820" width="6.125" style="3" customWidth="1"/>
    <col min="2821" max="2821" width="7.875" style="3" customWidth="1"/>
    <col min="2822" max="2822" width="9.625" style="3" customWidth="1"/>
    <col min="2823" max="2823" width="6.125" style="3" customWidth="1"/>
    <col min="2824" max="2824" width="7.625" style="3" customWidth="1"/>
    <col min="2825" max="2825" width="6.125" style="3" customWidth="1"/>
    <col min="2826" max="2826" width="10.25" style="3" customWidth="1"/>
    <col min="2827" max="2827" width="14.625" style="3" customWidth="1"/>
    <col min="2828" max="2828" width="6.125" style="3" customWidth="1"/>
    <col min="2829" max="2829" width="7.875" style="3" customWidth="1"/>
    <col min="2830" max="2830" width="6.125" style="3" customWidth="1"/>
    <col min="2831" max="2831" width="7.875" style="3" customWidth="1"/>
    <col min="2832" max="2832" width="14.625" style="3" customWidth="1"/>
    <col min="2833" max="2833" width="11.375" style="3" customWidth="1"/>
    <col min="2834" max="2834" width="9" style="3" customWidth="1"/>
    <col min="2835" max="2836" width="8.25" style="3" customWidth="1"/>
    <col min="2837" max="2837" width="3.625" style="3" customWidth="1"/>
    <col min="2838" max="2850" width="9" style="3" customWidth="1"/>
    <col min="2851" max="3072" width="8.75" style="3"/>
    <col min="3073" max="3073" width="3.5" style="3" customWidth="1"/>
    <col min="3074" max="3074" width="11.625" style="3" customWidth="1"/>
    <col min="3075" max="3075" width="7.125" style="3" customWidth="1"/>
    <col min="3076" max="3076" width="6.125" style="3" customWidth="1"/>
    <col min="3077" max="3077" width="7.875" style="3" customWidth="1"/>
    <col min="3078" max="3078" width="9.625" style="3" customWidth="1"/>
    <col min="3079" max="3079" width="6.125" style="3" customWidth="1"/>
    <col min="3080" max="3080" width="7.625" style="3" customWidth="1"/>
    <col min="3081" max="3081" width="6.125" style="3" customWidth="1"/>
    <col min="3082" max="3082" width="10.25" style="3" customWidth="1"/>
    <col min="3083" max="3083" width="14.625" style="3" customWidth="1"/>
    <col min="3084" max="3084" width="6.125" style="3" customWidth="1"/>
    <col min="3085" max="3085" width="7.875" style="3" customWidth="1"/>
    <col min="3086" max="3086" width="6.125" style="3" customWidth="1"/>
    <col min="3087" max="3087" width="7.875" style="3" customWidth="1"/>
    <col min="3088" max="3088" width="14.625" style="3" customWidth="1"/>
    <col min="3089" max="3089" width="11.375" style="3" customWidth="1"/>
    <col min="3090" max="3090" width="9" style="3" customWidth="1"/>
    <col min="3091" max="3092" width="8.25" style="3" customWidth="1"/>
    <col min="3093" max="3093" width="3.625" style="3" customWidth="1"/>
    <col min="3094" max="3106" width="9" style="3" customWidth="1"/>
    <col min="3107" max="3328" width="8.75" style="3"/>
    <col min="3329" max="3329" width="3.5" style="3" customWidth="1"/>
    <col min="3330" max="3330" width="11.625" style="3" customWidth="1"/>
    <col min="3331" max="3331" width="7.125" style="3" customWidth="1"/>
    <col min="3332" max="3332" width="6.125" style="3" customWidth="1"/>
    <col min="3333" max="3333" width="7.875" style="3" customWidth="1"/>
    <col min="3334" max="3334" width="9.625" style="3" customWidth="1"/>
    <col min="3335" max="3335" width="6.125" style="3" customWidth="1"/>
    <col min="3336" max="3336" width="7.625" style="3" customWidth="1"/>
    <col min="3337" max="3337" width="6.125" style="3" customWidth="1"/>
    <col min="3338" max="3338" width="10.25" style="3" customWidth="1"/>
    <col min="3339" max="3339" width="14.625" style="3" customWidth="1"/>
    <col min="3340" max="3340" width="6.125" style="3" customWidth="1"/>
    <col min="3341" max="3341" width="7.875" style="3" customWidth="1"/>
    <col min="3342" max="3342" width="6.125" style="3" customWidth="1"/>
    <col min="3343" max="3343" width="7.875" style="3" customWidth="1"/>
    <col min="3344" max="3344" width="14.625" style="3" customWidth="1"/>
    <col min="3345" max="3345" width="11.375" style="3" customWidth="1"/>
    <col min="3346" max="3346" width="9" style="3" customWidth="1"/>
    <col min="3347" max="3348" width="8.25" style="3" customWidth="1"/>
    <col min="3349" max="3349" width="3.625" style="3" customWidth="1"/>
    <col min="3350" max="3362" width="9" style="3" customWidth="1"/>
    <col min="3363" max="3584" width="8.75" style="3"/>
    <col min="3585" max="3585" width="3.5" style="3" customWidth="1"/>
    <col min="3586" max="3586" width="11.625" style="3" customWidth="1"/>
    <col min="3587" max="3587" width="7.125" style="3" customWidth="1"/>
    <col min="3588" max="3588" width="6.125" style="3" customWidth="1"/>
    <col min="3589" max="3589" width="7.875" style="3" customWidth="1"/>
    <col min="3590" max="3590" width="9.625" style="3" customWidth="1"/>
    <col min="3591" max="3591" width="6.125" style="3" customWidth="1"/>
    <col min="3592" max="3592" width="7.625" style="3" customWidth="1"/>
    <col min="3593" max="3593" width="6.125" style="3" customWidth="1"/>
    <col min="3594" max="3594" width="10.25" style="3" customWidth="1"/>
    <col min="3595" max="3595" width="14.625" style="3" customWidth="1"/>
    <col min="3596" max="3596" width="6.125" style="3" customWidth="1"/>
    <col min="3597" max="3597" width="7.875" style="3" customWidth="1"/>
    <col min="3598" max="3598" width="6.125" style="3" customWidth="1"/>
    <col min="3599" max="3599" width="7.875" style="3" customWidth="1"/>
    <col min="3600" max="3600" width="14.625" style="3" customWidth="1"/>
    <col min="3601" max="3601" width="11.375" style="3" customWidth="1"/>
    <col min="3602" max="3602" width="9" style="3" customWidth="1"/>
    <col min="3603" max="3604" width="8.25" style="3" customWidth="1"/>
    <col min="3605" max="3605" width="3.625" style="3" customWidth="1"/>
    <col min="3606" max="3618" width="9" style="3" customWidth="1"/>
    <col min="3619" max="3840" width="8.75" style="3"/>
    <col min="3841" max="3841" width="3.5" style="3" customWidth="1"/>
    <col min="3842" max="3842" width="11.625" style="3" customWidth="1"/>
    <col min="3843" max="3843" width="7.125" style="3" customWidth="1"/>
    <col min="3844" max="3844" width="6.125" style="3" customWidth="1"/>
    <col min="3845" max="3845" width="7.875" style="3" customWidth="1"/>
    <col min="3846" max="3846" width="9.625" style="3" customWidth="1"/>
    <col min="3847" max="3847" width="6.125" style="3" customWidth="1"/>
    <col min="3848" max="3848" width="7.625" style="3" customWidth="1"/>
    <col min="3849" max="3849" width="6.125" style="3" customWidth="1"/>
    <col min="3850" max="3850" width="10.25" style="3" customWidth="1"/>
    <col min="3851" max="3851" width="14.625" style="3" customWidth="1"/>
    <col min="3852" max="3852" width="6.125" style="3" customWidth="1"/>
    <col min="3853" max="3853" width="7.875" style="3" customWidth="1"/>
    <col min="3854" max="3854" width="6.125" style="3" customWidth="1"/>
    <col min="3855" max="3855" width="7.875" style="3" customWidth="1"/>
    <col min="3856" max="3856" width="14.625" style="3" customWidth="1"/>
    <col min="3857" max="3857" width="11.375" style="3" customWidth="1"/>
    <col min="3858" max="3858" width="9" style="3" customWidth="1"/>
    <col min="3859" max="3860" width="8.25" style="3" customWidth="1"/>
    <col min="3861" max="3861" width="3.625" style="3" customWidth="1"/>
    <col min="3862" max="3874" width="9" style="3" customWidth="1"/>
    <col min="3875" max="4096" width="8.75" style="3"/>
    <col min="4097" max="4097" width="3.5" style="3" customWidth="1"/>
    <col min="4098" max="4098" width="11.625" style="3" customWidth="1"/>
    <col min="4099" max="4099" width="7.125" style="3" customWidth="1"/>
    <col min="4100" max="4100" width="6.125" style="3" customWidth="1"/>
    <col min="4101" max="4101" width="7.875" style="3" customWidth="1"/>
    <col min="4102" max="4102" width="9.625" style="3" customWidth="1"/>
    <col min="4103" max="4103" width="6.125" style="3" customWidth="1"/>
    <col min="4104" max="4104" width="7.625" style="3" customWidth="1"/>
    <col min="4105" max="4105" width="6.125" style="3" customWidth="1"/>
    <col min="4106" max="4106" width="10.25" style="3" customWidth="1"/>
    <col min="4107" max="4107" width="14.625" style="3" customWidth="1"/>
    <col min="4108" max="4108" width="6.125" style="3" customWidth="1"/>
    <col min="4109" max="4109" width="7.875" style="3" customWidth="1"/>
    <col min="4110" max="4110" width="6.125" style="3" customWidth="1"/>
    <col min="4111" max="4111" width="7.875" style="3" customWidth="1"/>
    <col min="4112" max="4112" width="14.625" style="3" customWidth="1"/>
    <col min="4113" max="4113" width="11.375" style="3" customWidth="1"/>
    <col min="4114" max="4114" width="9" style="3" customWidth="1"/>
    <col min="4115" max="4116" width="8.25" style="3" customWidth="1"/>
    <col min="4117" max="4117" width="3.625" style="3" customWidth="1"/>
    <col min="4118" max="4130" width="9" style="3" customWidth="1"/>
    <col min="4131" max="4352" width="8.75" style="3"/>
    <col min="4353" max="4353" width="3.5" style="3" customWidth="1"/>
    <col min="4354" max="4354" width="11.625" style="3" customWidth="1"/>
    <col min="4355" max="4355" width="7.125" style="3" customWidth="1"/>
    <col min="4356" max="4356" width="6.125" style="3" customWidth="1"/>
    <col min="4357" max="4357" width="7.875" style="3" customWidth="1"/>
    <col min="4358" max="4358" width="9.625" style="3" customWidth="1"/>
    <col min="4359" max="4359" width="6.125" style="3" customWidth="1"/>
    <col min="4360" max="4360" width="7.625" style="3" customWidth="1"/>
    <col min="4361" max="4361" width="6.125" style="3" customWidth="1"/>
    <col min="4362" max="4362" width="10.25" style="3" customWidth="1"/>
    <col min="4363" max="4363" width="14.625" style="3" customWidth="1"/>
    <col min="4364" max="4364" width="6.125" style="3" customWidth="1"/>
    <col min="4365" max="4365" width="7.875" style="3" customWidth="1"/>
    <col min="4366" max="4366" width="6.125" style="3" customWidth="1"/>
    <col min="4367" max="4367" width="7.875" style="3" customWidth="1"/>
    <col min="4368" max="4368" width="14.625" style="3" customWidth="1"/>
    <col min="4369" max="4369" width="11.375" style="3" customWidth="1"/>
    <col min="4370" max="4370" width="9" style="3" customWidth="1"/>
    <col min="4371" max="4372" width="8.25" style="3" customWidth="1"/>
    <col min="4373" max="4373" width="3.625" style="3" customWidth="1"/>
    <col min="4374" max="4386" width="9" style="3" customWidth="1"/>
    <col min="4387" max="4608" width="8.75" style="3"/>
    <col min="4609" max="4609" width="3.5" style="3" customWidth="1"/>
    <col min="4610" max="4610" width="11.625" style="3" customWidth="1"/>
    <col min="4611" max="4611" width="7.125" style="3" customWidth="1"/>
    <col min="4612" max="4612" width="6.125" style="3" customWidth="1"/>
    <col min="4613" max="4613" width="7.875" style="3" customWidth="1"/>
    <col min="4614" max="4614" width="9.625" style="3" customWidth="1"/>
    <col min="4615" max="4615" width="6.125" style="3" customWidth="1"/>
    <col min="4616" max="4616" width="7.625" style="3" customWidth="1"/>
    <col min="4617" max="4617" width="6.125" style="3" customWidth="1"/>
    <col min="4618" max="4618" width="10.25" style="3" customWidth="1"/>
    <col min="4619" max="4619" width="14.625" style="3" customWidth="1"/>
    <col min="4620" max="4620" width="6.125" style="3" customWidth="1"/>
    <col min="4621" max="4621" width="7.875" style="3" customWidth="1"/>
    <col min="4622" max="4622" width="6.125" style="3" customWidth="1"/>
    <col min="4623" max="4623" width="7.875" style="3" customWidth="1"/>
    <col min="4624" max="4624" width="14.625" style="3" customWidth="1"/>
    <col min="4625" max="4625" width="11.375" style="3" customWidth="1"/>
    <col min="4626" max="4626" width="9" style="3" customWidth="1"/>
    <col min="4627" max="4628" width="8.25" style="3" customWidth="1"/>
    <col min="4629" max="4629" width="3.625" style="3" customWidth="1"/>
    <col min="4630" max="4642" width="9" style="3" customWidth="1"/>
    <col min="4643" max="4864" width="8.75" style="3"/>
    <col min="4865" max="4865" width="3.5" style="3" customWidth="1"/>
    <col min="4866" max="4866" width="11.625" style="3" customWidth="1"/>
    <col min="4867" max="4867" width="7.125" style="3" customWidth="1"/>
    <col min="4868" max="4868" width="6.125" style="3" customWidth="1"/>
    <col min="4869" max="4869" width="7.875" style="3" customWidth="1"/>
    <col min="4870" max="4870" width="9.625" style="3" customWidth="1"/>
    <col min="4871" max="4871" width="6.125" style="3" customWidth="1"/>
    <col min="4872" max="4872" width="7.625" style="3" customWidth="1"/>
    <col min="4873" max="4873" width="6.125" style="3" customWidth="1"/>
    <col min="4874" max="4874" width="10.25" style="3" customWidth="1"/>
    <col min="4875" max="4875" width="14.625" style="3" customWidth="1"/>
    <col min="4876" max="4876" width="6.125" style="3" customWidth="1"/>
    <col min="4877" max="4877" width="7.875" style="3" customWidth="1"/>
    <col min="4878" max="4878" width="6.125" style="3" customWidth="1"/>
    <col min="4879" max="4879" width="7.875" style="3" customWidth="1"/>
    <col min="4880" max="4880" width="14.625" style="3" customWidth="1"/>
    <col min="4881" max="4881" width="11.375" style="3" customWidth="1"/>
    <col min="4882" max="4882" width="9" style="3" customWidth="1"/>
    <col min="4883" max="4884" width="8.25" style="3" customWidth="1"/>
    <col min="4885" max="4885" width="3.625" style="3" customWidth="1"/>
    <col min="4886" max="4898" width="9" style="3" customWidth="1"/>
    <col min="4899" max="5120" width="8.75" style="3"/>
    <col min="5121" max="5121" width="3.5" style="3" customWidth="1"/>
    <col min="5122" max="5122" width="11.625" style="3" customWidth="1"/>
    <col min="5123" max="5123" width="7.125" style="3" customWidth="1"/>
    <col min="5124" max="5124" width="6.125" style="3" customWidth="1"/>
    <col min="5125" max="5125" width="7.875" style="3" customWidth="1"/>
    <col min="5126" max="5126" width="9.625" style="3" customWidth="1"/>
    <col min="5127" max="5127" width="6.125" style="3" customWidth="1"/>
    <col min="5128" max="5128" width="7.625" style="3" customWidth="1"/>
    <col min="5129" max="5129" width="6.125" style="3" customWidth="1"/>
    <col min="5130" max="5130" width="10.25" style="3" customWidth="1"/>
    <col min="5131" max="5131" width="14.625" style="3" customWidth="1"/>
    <col min="5132" max="5132" width="6.125" style="3" customWidth="1"/>
    <col min="5133" max="5133" width="7.875" style="3" customWidth="1"/>
    <col min="5134" max="5134" width="6.125" style="3" customWidth="1"/>
    <col min="5135" max="5135" width="7.875" style="3" customWidth="1"/>
    <col min="5136" max="5136" width="14.625" style="3" customWidth="1"/>
    <col min="5137" max="5137" width="11.375" style="3" customWidth="1"/>
    <col min="5138" max="5138" width="9" style="3" customWidth="1"/>
    <col min="5139" max="5140" width="8.25" style="3" customWidth="1"/>
    <col min="5141" max="5141" width="3.625" style="3" customWidth="1"/>
    <col min="5142" max="5154" width="9" style="3" customWidth="1"/>
    <col min="5155" max="5376" width="8.75" style="3"/>
    <col min="5377" max="5377" width="3.5" style="3" customWidth="1"/>
    <col min="5378" max="5378" width="11.625" style="3" customWidth="1"/>
    <col min="5379" max="5379" width="7.125" style="3" customWidth="1"/>
    <col min="5380" max="5380" width="6.125" style="3" customWidth="1"/>
    <col min="5381" max="5381" width="7.875" style="3" customWidth="1"/>
    <col min="5382" max="5382" width="9.625" style="3" customWidth="1"/>
    <col min="5383" max="5383" width="6.125" style="3" customWidth="1"/>
    <col min="5384" max="5384" width="7.625" style="3" customWidth="1"/>
    <col min="5385" max="5385" width="6.125" style="3" customWidth="1"/>
    <col min="5386" max="5386" width="10.25" style="3" customWidth="1"/>
    <col min="5387" max="5387" width="14.625" style="3" customWidth="1"/>
    <col min="5388" max="5388" width="6.125" style="3" customWidth="1"/>
    <col min="5389" max="5389" width="7.875" style="3" customWidth="1"/>
    <col min="5390" max="5390" width="6.125" style="3" customWidth="1"/>
    <col min="5391" max="5391" width="7.875" style="3" customWidth="1"/>
    <col min="5392" max="5392" width="14.625" style="3" customWidth="1"/>
    <col min="5393" max="5393" width="11.375" style="3" customWidth="1"/>
    <col min="5394" max="5394" width="9" style="3" customWidth="1"/>
    <col min="5395" max="5396" width="8.25" style="3" customWidth="1"/>
    <col min="5397" max="5397" width="3.625" style="3" customWidth="1"/>
    <col min="5398" max="5410" width="9" style="3" customWidth="1"/>
    <col min="5411" max="5632" width="8.75" style="3"/>
    <col min="5633" max="5633" width="3.5" style="3" customWidth="1"/>
    <col min="5634" max="5634" width="11.625" style="3" customWidth="1"/>
    <col min="5635" max="5635" width="7.125" style="3" customWidth="1"/>
    <col min="5636" max="5636" width="6.125" style="3" customWidth="1"/>
    <col min="5637" max="5637" width="7.875" style="3" customWidth="1"/>
    <col min="5638" max="5638" width="9.625" style="3" customWidth="1"/>
    <col min="5639" max="5639" width="6.125" style="3" customWidth="1"/>
    <col min="5640" max="5640" width="7.625" style="3" customWidth="1"/>
    <col min="5641" max="5641" width="6.125" style="3" customWidth="1"/>
    <col min="5642" max="5642" width="10.25" style="3" customWidth="1"/>
    <col min="5643" max="5643" width="14.625" style="3" customWidth="1"/>
    <col min="5644" max="5644" width="6.125" style="3" customWidth="1"/>
    <col min="5645" max="5645" width="7.875" style="3" customWidth="1"/>
    <col min="5646" max="5646" width="6.125" style="3" customWidth="1"/>
    <col min="5647" max="5647" width="7.875" style="3" customWidth="1"/>
    <col min="5648" max="5648" width="14.625" style="3" customWidth="1"/>
    <col min="5649" max="5649" width="11.375" style="3" customWidth="1"/>
    <col min="5650" max="5650" width="9" style="3" customWidth="1"/>
    <col min="5651" max="5652" width="8.25" style="3" customWidth="1"/>
    <col min="5653" max="5653" width="3.625" style="3" customWidth="1"/>
    <col min="5654" max="5666" width="9" style="3" customWidth="1"/>
    <col min="5667" max="5888" width="8.75" style="3"/>
    <col min="5889" max="5889" width="3.5" style="3" customWidth="1"/>
    <col min="5890" max="5890" width="11.625" style="3" customWidth="1"/>
    <col min="5891" max="5891" width="7.125" style="3" customWidth="1"/>
    <col min="5892" max="5892" width="6.125" style="3" customWidth="1"/>
    <col min="5893" max="5893" width="7.875" style="3" customWidth="1"/>
    <col min="5894" max="5894" width="9.625" style="3" customWidth="1"/>
    <col min="5895" max="5895" width="6.125" style="3" customWidth="1"/>
    <col min="5896" max="5896" width="7.625" style="3" customWidth="1"/>
    <col min="5897" max="5897" width="6.125" style="3" customWidth="1"/>
    <col min="5898" max="5898" width="10.25" style="3" customWidth="1"/>
    <col min="5899" max="5899" width="14.625" style="3" customWidth="1"/>
    <col min="5900" max="5900" width="6.125" style="3" customWidth="1"/>
    <col min="5901" max="5901" width="7.875" style="3" customWidth="1"/>
    <col min="5902" max="5902" width="6.125" style="3" customWidth="1"/>
    <col min="5903" max="5903" width="7.875" style="3" customWidth="1"/>
    <col min="5904" max="5904" width="14.625" style="3" customWidth="1"/>
    <col min="5905" max="5905" width="11.375" style="3" customWidth="1"/>
    <col min="5906" max="5906" width="9" style="3" customWidth="1"/>
    <col min="5907" max="5908" width="8.25" style="3" customWidth="1"/>
    <col min="5909" max="5909" width="3.625" style="3" customWidth="1"/>
    <col min="5910" max="5922" width="9" style="3" customWidth="1"/>
    <col min="5923" max="6144" width="8.75" style="3"/>
    <col min="6145" max="6145" width="3.5" style="3" customWidth="1"/>
    <col min="6146" max="6146" width="11.625" style="3" customWidth="1"/>
    <col min="6147" max="6147" width="7.125" style="3" customWidth="1"/>
    <col min="6148" max="6148" width="6.125" style="3" customWidth="1"/>
    <col min="6149" max="6149" width="7.875" style="3" customWidth="1"/>
    <col min="6150" max="6150" width="9.625" style="3" customWidth="1"/>
    <col min="6151" max="6151" width="6.125" style="3" customWidth="1"/>
    <col min="6152" max="6152" width="7.625" style="3" customWidth="1"/>
    <col min="6153" max="6153" width="6.125" style="3" customWidth="1"/>
    <col min="6154" max="6154" width="10.25" style="3" customWidth="1"/>
    <col min="6155" max="6155" width="14.625" style="3" customWidth="1"/>
    <col min="6156" max="6156" width="6.125" style="3" customWidth="1"/>
    <col min="6157" max="6157" width="7.875" style="3" customWidth="1"/>
    <col min="6158" max="6158" width="6.125" style="3" customWidth="1"/>
    <col min="6159" max="6159" width="7.875" style="3" customWidth="1"/>
    <col min="6160" max="6160" width="14.625" style="3" customWidth="1"/>
    <col min="6161" max="6161" width="11.375" style="3" customWidth="1"/>
    <col min="6162" max="6162" width="9" style="3" customWidth="1"/>
    <col min="6163" max="6164" width="8.25" style="3" customWidth="1"/>
    <col min="6165" max="6165" width="3.625" style="3" customWidth="1"/>
    <col min="6166" max="6178" width="9" style="3" customWidth="1"/>
    <col min="6179" max="6400" width="8.75" style="3"/>
    <col min="6401" max="6401" width="3.5" style="3" customWidth="1"/>
    <col min="6402" max="6402" width="11.625" style="3" customWidth="1"/>
    <col min="6403" max="6403" width="7.125" style="3" customWidth="1"/>
    <col min="6404" max="6404" width="6.125" style="3" customWidth="1"/>
    <col min="6405" max="6405" width="7.875" style="3" customWidth="1"/>
    <col min="6406" max="6406" width="9.625" style="3" customWidth="1"/>
    <col min="6407" max="6407" width="6.125" style="3" customWidth="1"/>
    <col min="6408" max="6408" width="7.625" style="3" customWidth="1"/>
    <col min="6409" max="6409" width="6.125" style="3" customWidth="1"/>
    <col min="6410" max="6410" width="10.25" style="3" customWidth="1"/>
    <col min="6411" max="6411" width="14.625" style="3" customWidth="1"/>
    <col min="6412" max="6412" width="6.125" style="3" customWidth="1"/>
    <col min="6413" max="6413" width="7.875" style="3" customWidth="1"/>
    <col min="6414" max="6414" width="6.125" style="3" customWidth="1"/>
    <col min="6415" max="6415" width="7.875" style="3" customWidth="1"/>
    <col min="6416" max="6416" width="14.625" style="3" customWidth="1"/>
    <col min="6417" max="6417" width="11.375" style="3" customWidth="1"/>
    <col min="6418" max="6418" width="9" style="3" customWidth="1"/>
    <col min="6419" max="6420" width="8.25" style="3" customWidth="1"/>
    <col min="6421" max="6421" width="3.625" style="3" customWidth="1"/>
    <col min="6422" max="6434" width="9" style="3" customWidth="1"/>
    <col min="6435" max="6656" width="8.75" style="3"/>
    <col min="6657" max="6657" width="3.5" style="3" customWidth="1"/>
    <col min="6658" max="6658" width="11.625" style="3" customWidth="1"/>
    <col min="6659" max="6659" width="7.125" style="3" customWidth="1"/>
    <col min="6660" max="6660" width="6.125" style="3" customWidth="1"/>
    <col min="6661" max="6661" width="7.875" style="3" customWidth="1"/>
    <col min="6662" max="6662" width="9.625" style="3" customWidth="1"/>
    <col min="6663" max="6663" width="6.125" style="3" customWidth="1"/>
    <col min="6664" max="6664" width="7.625" style="3" customWidth="1"/>
    <col min="6665" max="6665" width="6.125" style="3" customWidth="1"/>
    <col min="6666" max="6666" width="10.25" style="3" customWidth="1"/>
    <col min="6667" max="6667" width="14.625" style="3" customWidth="1"/>
    <col min="6668" max="6668" width="6.125" style="3" customWidth="1"/>
    <col min="6669" max="6669" width="7.875" style="3" customWidth="1"/>
    <col min="6670" max="6670" width="6.125" style="3" customWidth="1"/>
    <col min="6671" max="6671" width="7.875" style="3" customWidth="1"/>
    <col min="6672" max="6672" width="14.625" style="3" customWidth="1"/>
    <col min="6673" max="6673" width="11.375" style="3" customWidth="1"/>
    <col min="6674" max="6674" width="9" style="3" customWidth="1"/>
    <col min="6675" max="6676" width="8.25" style="3" customWidth="1"/>
    <col min="6677" max="6677" width="3.625" style="3" customWidth="1"/>
    <col min="6678" max="6690" width="9" style="3" customWidth="1"/>
    <col min="6691" max="6912" width="8.75" style="3"/>
    <col min="6913" max="6913" width="3.5" style="3" customWidth="1"/>
    <col min="6914" max="6914" width="11.625" style="3" customWidth="1"/>
    <col min="6915" max="6915" width="7.125" style="3" customWidth="1"/>
    <col min="6916" max="6916" width="6.125" style="3" customWidth="1"/>
    <col min="6917" max="6917" width="7.875" style="3" customWidth="1"/>
    <col min="6918" max="6918" width="9.625" style="3" customWidth="1"/>
    <col min="6919" max="6919" width="6.125" style="3" customWidth="1"/>
    <col min="6920" max="6920" width="7.625" style="3" customWidth="1"/>
    <col min="6921" max="6921" width="6.125" style="3" customWidth="1"/>
    <col min="6922" max="6922" width="10.25" style="3" customWidth="1"/>
    <col min="6923" max="6923" width="14.625" style="3" customWidth="1"/>
    <col min="6924" max="6924" width="6.125" style="3" customWidth="1"/>
    <col min="6925" max="6925" width="7.875" style="3" customWidth="1"/>
    <col min="6926" max="6926" width="6.125" style="3" customWidth="1"/>
    <col min="6927" max="6927" width="7.875" style="3" customWidth="1"/>
    <col min="6928" max="6928" width="14.625" style="3" customWidth="1"/>
    <col min="6929" max="6929" width="11.375" style="3" customWidth="1"/>
    <col min="6930" max="6930" width="9" style="3" customWidth="1"/>
    <col min="6931" max="6932" width="8.25" style="3" customWidth="1"/>
    <col min="6933" max="6933" width="3.625" style="3" customWidth="1"/>
    <col min="6934" max="6946" width="9" style="3" customWidth="1"/>
    <col min="6947" max="7168" width="8.75" style="3"/>
    <col min="7169" max="7169" width="3.5" style="3" customWidth="1"/>
    <col min="7170" max="7170" width="11.625" style="3" customWidth="1"/>
    <col min="7171" max="7171" width="7.125" style="3" customWidth="1"/>
    <col min="7172" max="7172" width="6.125" style="3" customWidth="1"/>
    <col min="7173" max="7173" width="7.875" style="3" customWidth="1"/>
    <col min="7174" max="7174" width="9.625" style="3" customWidth="1"/>
    <col min="7175" max="7175" width="6.125" style="3" customWidth="1"/>
    <col min="7176" max="7176" width="7.625" style="3" customWidth="1"/>
    <col min="7177" max="7177" width="6.125" style="3" customWidth="1"/>
    <col min="7178" max="7178" width="10.25" style="3" customWidth="1"/>
    <col min="7179" max="7179" width="14.625" style="3" customWidth="1"/>
    <col min="7180" max="7180" width="6.125" style="3" customWidth="1"/>
    <col min="7181" max="7181" width="7.875" style="3" customWidth="1"/>
    <col min="7182" max="7182" width="6.125" style="3" customWidth="1"/>
    <col min="7183" max="7183" width="7.875" style="3" customWidth="1"/>
    <col min="7184" max="7184" width="14.625" style="3" customWidth="1"/>
    <col min="7185" max="7185" width="11.375" style="3" customWidth="1"/>
    <col min="7186" max="7186" width="9" style="3" customWidth="1"/>
    <col min="7187" max="7188" width="8.25" style="3" customWidth="1"/>
    <col min="7189" max="7189" width="3.625" style="3" customWidth="1"/>
    <col min="7190" max="7202" width="9" style="3" customWidth="1"/>
    <col min="7203" max="7424" width="8.75" style="3"/>
    <col min="7425" max="7425" width="3.5" style="3" customWidth="1"/>
    <col min="7426" max="7426" width="11.625" style="3" customWidth="1"/>
    <col min="7427" max="7427" width="7.125" style="3" customWidth="1"/>
    <col min="7428" max="7428" width="6.125" style="3" customWidth="1"/>
    <col min="7429" max="7429" width="7.875" style="3" customWidth="1"/>
    <col min="7430" max="7430" width="9.625" style="3" customWidth="1"/>
    <col min="7431" max="7431" width="6.125" style="3" customWidth="1"/>
    <col min="7432" max="7432" width="7.625" style="3" customWidth="1"/>
    <col min="7433" max="7433" width="6.125" style="3" customWidth="1"/>
    <col min="7434" max="7434" width="10.25" style="3" customWidth="1"/>
    <col min="7435" max="7435" width="14.625" style="3" customWidth="1"/>
    <col min="7436" max="7436" width="6.125" style="3" customWidth="1"/>
    <col min="7437" max="7437" width="7.875" style="3" customWidth="1"/>
    <col min="7438" max="7438" width="6.125" style="3" customWidth="1"/>
    <col min="7439" max="7439" width="7.875" style="3" customWidth="1"/>
    <col min="7440" max="7440" width="14.625" style="3" customWidth="1"/>
    <col min="7441" max="7441" width="11.375" style="3" customWidth="1"/>
    <col min="7442" max="7442" width="9" style="3" customWidth="1"/>
    <col min="7443" max="7444" width="8.25" style="3" customWidth="1"/>
    <col min="7445" max="7445" width="3.625" style="3" customWidth="1"/>
    <col min="7446" max="7458" width="9" style="3" customWidth="1"/>
    <col min="7459" max="7680" width="8.75" style="3"/>
    <col min="7681" max="7681" width="3.5" style="3" customWidth="1"/>
    <col min="7682" max="7682" width="11.625" style="3" customWidth="1"/>
    <col min="7683" max="7683" width="7.125" style="3" customWidth="1"/>
    <col min="7684" max="7684" width="6.125" style="3" customWidth="1"/>
    <col min="7685" max="7685" width="7.875" style="3" customWidth="1"/>
    <col min="7686" max="7686" width="9.625" style="3" customWidth="1"/>
    <col min="7687" max="7687" width="6.125" style="3" customWidth="1"/>
    <col min="7688" max="7688" width="7.625" style="3" customWidth="1"/>
    <col min="7689" max="7689" width="6.125" style="3" customWidth="1"/>
    <col min="7690" max="7690" width="10.25" style="3" customWidth="1"/>
    <col min="7691" max="7691" width="14.625" style="3" customWidth="1"/>
    <col min="7692" max="7692" width="6.125" style="3" customWidth="1"/>
    <col min="7693" max="7693" width="7.875" style="3" customWidth="1"/>
    <col min="7694" max="7694" width="6.125" style="3" customWidth="1"/>
    <col min="7695" max="7695" width="7.875" style="3" customWidth="1"/>
    <col min="7696" max="7696" width="14.625" style="3" customWidth="1"/>
    <col min="7697" max="7697" width="11.375" style="3" customWidth="1"/>
    <col min="7698" max="7698" width="9" style="3" customWidth="1"/>
    <col min="7699" max="7700" width="8.25" style="3" customWidth="1"/>
    <col min="7701" max="7701" width="3.625" style="3" customWidth="1"/>
    <col min="7702" max="7714" width="9" style="3" customWidth="1"/>
    <col min="7715" max="7936" width="8.75" style="3"/>
    <col min="7937" max="7937" width="3.5" style="3" customWidth="1"/>
    <col min="7938" max="7938" width="11.625" style="3" customWidth="1"/>
    <col min="7939" max="7939" width="7.125" style="3" customWidth="1"/>
    <col min="7940" max="7940" width="6.125" style="3" customWidth="1"/>
    <col min="7941" max="7941" width="7.875" style="3" customWidth="1"/>
    <col min="7942" max="7942" width="9.625" style="3" customWidth="1"/>
    <col min="7943" max="7943" width="6.125" style="3" customWidth="1"/>
    <col min="7944" max="7944" width="7.625" style="3" customWidth="1"/>
    <col min="7945" max="7945" width="6.125" style="3" customWidth="1"/>
    <col min="7946" max="7946" width="10.25" style="3" customWidth="1"/>
    <col min="7947" max="7947" width="14.625" style="3" customWidth="1"/>
    <col min="7948" max="7948" width="6.125" style="3" customWidth="1"/>
    <col min="7949" max="7949" width="7.875" style="3" customWidth="1"/>
    <col min="7950" max="7950" width="6.125" style="3" customWidth="1"/>
    <col min="7951" max="7951" width="7.875" style="3" customWidth="1"/>
    <col min="7952" max="7952" width="14.625" style="3" customWidth="1"/>
    <col min="7953" max="7953" width="11.375" style="3" customWidth="1"/>
    <col min="7954" max="7954" width="9" style="3" customWidth="1"/>
    <col min="7955" max="7956" width="8.25" style="3" customWidth="1"/>
    <col min="7957" max="7957" width="3.625" style="3" customWidth="1"/>
    <col min="7958" max="7970" width="9" style="3" customWidth="1"/>
    <col min="7971" max="8192" width="8.75" style="3"/>
    <col min="8193" max="8193" width="3.5" style="3" customWidth="1"/>
    <col min="8194" max="8194" width="11.625" style="3" customWidth="1"/>
    <col min="8195" max="8195" width="7.125" style="3" customWidth="1"/>
    <col min="8196" max="8196" width="6.125" style="3" customWidth="1"/>
    <col min="8197" max="8197" width="7.875" style="3" customWidth="1"/>
    <col min="8198" max="8198" width="9.625" style="3" customWidth="1"/>
    <col min="8199" max="8199" width="6.125" style="3" customWidth="1"/>
    <col min="8200" max="8200" width="7.625" style="3" customWidth="1"/>
    <col min="8201" max="8201" width="6.125" style="3" customWidth="1"/>
    <col min="8202" max="8202" width="10.25" style="3" customWidth="1"/>
    <col min="8203" max="8203" width="14.625" style="3" customWidth="1"/>
    <col min="8204" max="8204" width="6.125" style="3" customWidth="1"/>
    <col min="8205" max="8205" width="7.875" style="3" customWidth="1"/>
    <col min="8206" max="8206" width="6.125" style="3" customWidth="1"/>
    <col min="8207" max="8207" width="7.875" style="3" customWidth="1"/>
    <col min="8208" max="8208" width="14.625" style="3" customWidth="1"/>
    <col min="8209" max="8209" width="11.375" style="3" customWidth="1"/>
    <col min="8210" max="8210" width="9" style="3" customWidth="1"/>
    <col min="8211" max="8212" width="8.25" style="3" customWidth="1"/>
    <col min="8213" max="8213" width="3.625" style="3" customWidth="1"/>
    <col min="8214" max="8226" width="9" style="3" customWidth="1"/>
    <col min="8227" max="8448" width="8.75" style="3"/>
    <col min="8449" max="8449" width="3.5" style="3" customWidth="1"/>
    <col min="8450" max="8450" width="11.625" style="3" customWidth="1"/>
    <col min="8451" max="8451" width="7.125" style="3" customWidth="1"/>
    <col min="8452" max="8452" width="6.125" style="3" customWidth="1"/>
    <col min="8453" max="8453" width="7.875" style="3" customWidth="1"/>
    <col min="8454" max="8454" width="9.625" style="3" customWidth="1"/>
    <col min="8455" max="8455" width="6.125" style="3" customWidth="1"/>
    <col min="8456" max="8456" width="7.625" style="3" customWidth="1"/>
    <col min="8457" max="8457" width="6.125" style="3" customWidth="1"/>
    <col min="8458" max="8458" width="10.25" style="3" customWidth="1"/>
    <col min="8459" max="8459" width="14.625" style="3" customWidth="1"/>
    <col min="8460" max="8460" width="6.125" style="3" customWidth="1"/>
    <col min="8461" max="8461" width="7.875" style="3" customWidth="1"/>
    <col min="8462" max="8462" width="6.125" style="3" customWidth="1"/>
    <col min="8463" max="8463" width="7.875" style="3" customWidth="1"/>
    <col min="8464" max="8464" width="14.625" style="3" customWidth="1"/>
    <col min="8465" max="8465" width="11.375" style="3" customWidth="1"/>
    <col min="8466" max="8466" width="9" style="3" customWidth="1"/>
    <col min="8467" max="8468" width="8.25" style="3" customWidth="1"/>
    <col min="8469" max="8469" width="3.625" style="3" customWidth="1"/>
    <col min="8470" max="8482" width="9" style="3" customWidth="1"/>
    <col min="8483" max="8704" width="8.75" style="3"/>
    <col min="8705" max="8705" width="3.5" style="3" customWidth="1"/>
    <col min="8706" max="8706" width="11.625" style="3" customWidth="1"/>
    <col min="8707" max="8707" width="7.125" style="3" customWidth="1"/>
    <col min="8708" max="8708" width="6.125" style="3" customWidth="1"/>
    <col min="8709" max="8709" width="7.875" style="3" customWidth="1"/>
    <col min="8710" max="8710" width="9.625" style="3" customWidth="1"/>
    <col min="8711" max="8711" width="6.125" style="3" customWidth="1"/>
    <col min="8712" max="8712" width="7.625" style="3" customWidth="1"/>
    <col min="8713" max="8713" width="6.125" style="3" customWidth="1"/>
    <col min="8714" max="8714" width="10.25" style="3" customWidth="1"/>
    <col min="8715" max="8715" width="14.625" style="3" customWidth="1"/>
    <col min="8716" max="8716" width="6.125" style="3" customWidth="1"/>
    <col min="8717" max="8717" width="7.875" style="3" customWidth="1"/>
    <col min="8718" max="8718" width="6.125" style="3" customWidth="1"/>
    <col min="8719" max="8719" width="7.875" style="3" customWidth="1"/>
    <col min="8720" max="8720" width="14.625" style="3" customWidth="1"/>
    <col min="8721" max="8721" width="11.375" style="3" customWidth="1"/>
    <col min="8722" max="8722" width="9" style="3" customWidth="1"/>
    <col min="8723" max="8724" width="8.25" style="3" customWidth="1"/>
    <col min="8725" max="8725" width="3.625" style="3" customWidth="1"/>
    <col min="8726" max="8738" width="9" style="3" customWidth="1"/>
    <col min="8739" max="8960" width="8.75" style="3"/>
    <col min="8961" max="8961" width="3.5" style="3" customWidth="1"/>
    <col min="8962" max="8962" width="11.625" style="3" customWidth="1"/>
    <col min="8963" max="8963" width="7.125" style="3" customWidth="1"/>
    <col min="8964" max="8964" width="6.125" style="3" customWidth="1"/>
    <col min="8965" max="8965" width="7.875" style="3" customWidth="1"/>
    <col min="8966" max="8966" width="9.625" style="3" customWidth="1"/>
    <col min="8967" max="8967" width="6.125" style="3" customWidth="1"/>
    <col min="8968" max="8968" width="7.625" style="3" customWidth="1"/>
    <col min="8969" max="8969" width="6.125" style="3" customWidth="1"/>
    <col min="8970" max="8970" width="10.25" style="3" customWidth="1"/>
    <col min="8971" max="8971" width="14.625" style="3" customWidth="1"/>
    <col min="8972" max="8972" width="6.125" style="3" customWidth="1"/>
    <col min="8973" max="8973" width="7.875" style="3" customWidth="1"/>
    <col min="8974" max="8974" width="6.125" style="3" customWidth="1"/>
    <col min="8975" max="8975" width="7.875" style="3" customWidth="1"/>
    <col min="8976" max="8976" width="14.625" style="3" customWidth="1"/>
    <col min="8977" max="8977" width="11.375" style="3" customWidth="1"/>
    <col min="8978" max="8978" width="9" style="3" customWidth="1"/>
    <col min="8979" max="8980" width="8.25" style="3" customWidth="1"/>
    <col min="8981" max="8981" width="3.625" style="3" customWidth="1"/>
    <col min="8982" max="8994" width="9" style="3" customWidth="1"/>
    <col min="8995" max="9216" width="8.75" style="3"/>
    <col min="9217" max="9217" width="3.5" style="3" customWidth="1"/>
    <col min="9218" max="9218" width="11.625" style="3" customWidth="1"/>
    <col min="9219" max="9219" width="7.125" style="3" customWidth="1"/>
    <col min="9220" max="9220" width="6.125" style="3" customWidth="1"/>
    <col min="9221" max="9221" width="7.875" style="3" customWidth="1"/>
    <col min="9222" max="9222" width="9.625" style="3" customWidth="1"/>
    <col min="9223" max="9223" width="6.125" style="3" customWidth="1"/>
    <col min="9224" max="9224" width="7.625" style="3" customWidth="1"/>
    <col min="9225" max="9225" width="6.125" style="3" customWidth="1"/>
    <col min="9226" max="9226" width="10.25" style="3" customWidth="1"/>
    <col min="9227" max="9227" width="14.625" style="3" customWidth="1"/>
    <col min="9228" max="9228" width="6.125" style="3" customWidth="1"/>
    <col min="9229" max="9229" width="7.875" style="3" customWidth="1"/>
    <col min="9230" max="9230" width="6.125" style="3" customWidth="1"/>
    <col min="9231" max="9231" width="7.875" style="3" customWidth="1"/>
    <col min="9232" max="9232" width="14.625" style="3" customWidth="1"/>
    <col min="9233" max="9233" width="11.375" style="3" customWidth="1"/>
    <col min="9234" max="9234" width="9" style="3" customWidth="1"/>
    <col min="9235" max="9236" width="8.25" style="3" customWidth="1"/>
    <col min="9237" max="9237" width="3.625" style="3" customWidth="1"/>
    <col min="9238" max="9250" width="9" style="3" customWidth="1"/>
    <col min="9251" max="9472" width="8.75" style="3"/>
    <col min="9473" max="9473" width="3.5" style="3" customWidth="1"/>
    <col min="9474" max="9474" width="11.625" style="3" customWidth="1"/>
    <col min="9475" max="9475" width="7.125" style="3" customWidth="1"/>
    <col min="9476" max="9476" width="6.125" style="3" customWidth="1"/>
    <col min="9477" max="9477" width="7.875" style="3" customWidth="1"/>
    <col min="9478" max="9478" width="9.625" style="3" customWidth="1"/>
    <col min="9479" max="9479" width="6.125" style="3" customWidth="1"/>
    <col min="9480" max="9480" width="7.625" style="3" customWidth="1"/>
    <col min="9481" max="9481" width="6.125" style="3" customWidth="1"/>
    <col min="9482" max="9482" width="10.25" style="3" customWidth="1"/>
    <col min="9483" max="9483" width="14.625" style="3" customWidth="1"/>
    <col min="9484" max="9484" width="6.125" style="3" customWidth="1"/>
    <col min="9485" max="9485" width="7.875" style="3" customWidth="1"/>
    <col min="9486" max="9486" width="6.125" style="3" customWidth="1"/>
    <col min="9487" max="9487" width="7.875" style="3" customWidth="1"/>
    <col min="9488" max="9488" width="14.625" style="3" customWidth="1"/>
    <col min="9489" max="9489" width="11.375" style="3" customWidth="1"/>
    <col min="9490" max="9490" width="9" style="3" customWidth="1"/>
    <col min="9491" max="9492" width="8.25" style="3" customWidth="1"/>
    <col min="9493" max="9493" width="3.625" style="3" customWidth="1"/>
    <col min="9494" max="9506" width="9" style="3" customWidth="1"/>
    <col min="9507" max="9728" width="8.75" style="3"/>
    <col min="9729" max="9729" width="3.5" style="3" customWidth="1"/>
    <col min="9730" max="9730" width="11.625" style="3" customWidth="1"/>
    <col min="9731" max="9731" width="7.125" style="3" customWidth="1"/>
    <col min="9732" max="9732" width="6.125" style="3" customWidth="1"/>
    <col min="9733" max="9733" width="7.875" style="3" customWidth="1"/>
    <col min="9734" max="9734" width="9.625" style="3" customWidth="1"/>
    <col min="9735" max="9735" width="6.125" style="3" customWidth="1"/>
    <col min="9736" max="9736" width="7.625" style="3" customWidth="1"/>
    <col min="9737" max="9737" width="6.125" style="3" customWidth="1"/>
    <col min="9738" max="9738" width="10.25" style="3" customWidth="1"/>
    <col min="9739" max="9739" width="14.625" style="3" customWidth="1"/>
    <col min="9740" max="9740" width="6.125" style="3" customWidth="1"/>
    <col min="9741" max="9741" width="7.875" style="3" customWidth="1"/>
    <col min="9742" max="9742" width="6.125" style="3" customWidth="1"/>
    <col min="9743" max="9743" width="7.875" style="3" customWidth="1"/>
    <col min="9744" max="9744" width="14.625" style="3" customWidth="1"/>
    <col min="9745" max="9745" width="11.375" style="3" customWidth="1"/>
    <col min="9746" max="9746" width="9" style="3" customWidth="1"/>
    <col min="9747" max="9748" width="8.25" style="3" customWidth="1"/>
    <col min="9749" max="9749" width="3.625" style="3" customWidth="1"/>
    <col min="9750" max="9762" width="9" style="3" customWidth="1"/>
    <col min="9763" max="9984" width="8.75" style="3"/>
    <col min="9985" max="9985" width="3.5" style="3" customWidth="1"/>
    <col min="9986" max="9986" width="11.625" style="3" customWidth="1"/>
    <col min="9987" max="9987" width="7.125" style="3" customWidth="1"/>
    <col min="9988" max="9988" width="6.125" style="3" customWidth="1"/>
    <col min="9989" max="9989" width="7.875" style="3" customWidth="1"/>
    <col min="9990" max="9990" width="9.625" style="3" customWidth="1"/>
    <col min="9991" max="9991" width="6.125" style="3" customWidth="1"/>
    <col min="9992" max="9992" width="7.625" style="3" customWidth="1"/>
    <col min="9993" max="9993" width="6.125" style="3" customWidth="1"/>
    <col min="9994" max="9994" width="10.25" style="3" customWidth="1"/>
    <col min="9995" max="9995" width="14.625" style="3" customWidth="1"/>
    <col min="9996" max="9996" width="6.125" style="3" customWidth="1"/>
    <col min="9997" max="9997" width="7.875" style="3" customWidth="1"/>
    <col min="9998" max="9998" width="6.125" style="3" customWidth="1"/>
    <col min="9999" max="9999" width="7.875" style="3" customWidth="1"/>
    <col min="10000" max="10000" width="14.625" style="3" customWidth="1"/>
    <col min="10001" max="10001" width="11.375" style="3" customWidth="1"/>
    <col min="10002" max="10002" width="9" style="3" customWidth="1"/>
    <col min="10003" max="10004" width="8.25" style="3" customWidth="1"/>
    <col min="10005" max="10005" width="3.625" style="3" customWidth="1"/>
    <col min="10006" max="10018" width="9" style="3" customWidth="1"/>
    <col min="10019" max="10240" width="8.75" style="3"/>
    <col min="10241" max="10241" width="3.5" style="3" customWidth="1"/>
    <col min="10242" max="10242" width="11.625" style="3" customWidth="1"/>
    <col min="10243" max="10243" width="7.125" style="3" customWidth="1"/>
    <col min="10244" max="10244" width="6.125" style="3" customWidth="1"/>
    <col min="10245" max="10245" width="7.875" style="3" customWidth="1"/>
    <col min="10246" max="10246" width="9.625" style="3" customWidth="1"/>
    <col min="10247" max="10247" width="6.125" style="3" customWidth="1"/>
    <col min="10248" max="10248" width="7.625" style="3" customWidth="1"/>
    <col min="10249" max="10249" width="6.125" style="3" customWidth="1"/>
    <col min="10250" max="10250" width="10.25" style="3" customWidth="1"/>
    <col min="10251" max="10251" width="14.625" style="3" customWidth="1"/>
    <col min="10252" max="10252" width="6.125" style="3" customWidth="1"/>
    <col min="10253" max="10253" width="7.875" style="3" customWidth="1"/>
    <col min="10254" max="10254" width="6.125" style="3" customWidth="1"/>
    <col min="10255" max="10255" width="7.875" style="3" customWidth="1"/>
    <col min="10256" max="10256" width="14.625" style="3" customWidth="1"/>
    <col min="10257" max="10257" width="11.375" style="3" customWidth="1"/>
    <col min="10258" max="10258" width="9" style="3" customWidth="1"/>
    <col min="10259" max="10260" width="8.25" style="3" customWidth="1"/>
    <col min="10261" max="10261" width="3.625" style="3" customWidth="1"/>
    <col min="10262" max="10274" width="9" style="3" customWidth="1"/>
    <col min="10275" max="10496" width="8.75" style="3"/>
    <col min="10497" max="10497" width="3.5" style="3" customWidth="1"/>
    <col min="10498" max="10498" width="11.625" style="3" customWidth="1"/>
    <col min="10499" max="10499" width="7.125" style="3" customWidth="1"/>
    <col min="10500" max="10500" width="6.125" style="3" customWidth="1"/>
    <col min="10501" max="10501" width="7.875" style="3" customWidth="1"/>
    <col min="10502" max="10502" width="9.625" style="3" customWidth="1"/>
    <col min="10503" max="10503" width="6.125" style="3" customWidth="1"/>
    <col min="10504" max="10504" width="7.625" style="3" customWidth="1"/>
    <col min="10505" max="10505" width="6.125" style="3" customWidth="1"/>
    <col min="10506" max="10506" width="10.25" style="3" customWidth="1"/>
    <col min="10507" max="10507" width="14.625" style="3" customWidth="1"/>
    <col min="10508" max="10508" width="6.125" style="3" customWidth="1"/>
    <col min="10509" max="10509" width="7.875" style="3" customWidth="1"/>
    <col min="10510" max="10510" width="6.125" style="3" customWidth="1"/>
    <col min="10511" max="10511" width="7.875" style="3" customWidth="1"/>
    <col min="10512" max="10512" width="14.625" style="3" customWidth="1"/>
    <col min="10513" max="10513" width="11.375" style="3" customWidth="1"/>
    <col min="10514" max="10514" width="9" style="3" customWidth="1"/>
    <col min="10515" max="10516" width="8.25" style="3" customWidth="1"/>
    <col min="10517" max="10517" width="3.625" style="3" customWidth="1"/>
    <col min="10518" max="10530" width="9" style="3" customWidth="1"/>
    <col min="10531" max="10752" width="8.75" style="3"/>
    <col min="10753" max="10753" width="3.5" style="3" customWidth="1"/>
    <col min="10754" max="10754" width="11.625" style="3" customWidth="1"/>
    <col min="10755" max="10755" width="7.125" style="3" customWidth="1"/>
    <col min="10756" max="10756" width="6.125" style="3" customWidth="1"/>
    <col min="10757" max="10757" width="7.875" style="3" customWidth="1"/>
    <col min="10758" max="10758" width="9.625" style="3" customWidth="1"/>
    <col min="10759" max="10759" width="6.125" style="3" customWidth="1"/>
    <col min="10760" max="10760" width="7.625" style="3" customWidth="1"/>
    <col min="10761" max="10761" width="6.125" style="3" customWidth="1"/>
    <col min="10762" max="10762" width="10.25" style="3" customWidth="1"/>
    <col min="10763" max="10763" width="14.625" style="3" customWidth="1"/>
    <col min="10764" max="10764" width="6.125" style="3" customWidth="1"/>
    <col min="10765" max="10765" width="7.875" style="3" customWidth="1"/>
    <col min="10766" max="10766" width="6.125" style="3" customWidth="1"/>
    <col min="10767" max="10767" width="7.875" style="3" customWidth="1"/>
    <col min="10768" max="10768" width="14.625" style="3" customWidth="1"/>
    <col min="10769" max="10769" width="11.375" style="3" customWidth="1"/>
    <col min="10770" max="10770" width="9" style="3" customWidth="1"/>
    <col min="10771" max="10772" width="8.25" style="3" customWidth="1"/>
    <col min="10773" max="10773" width="3.625" style="3" customWidth="1"/>
    <col min="10774" max="10786" width="9" style="3" customWidth="1"/>
    <col min="10787" max="11008" width="8.75" style="3"/>
    <col min="11009" max="11009" width="3.5" style="3" customWidth="1"/>
    <col min="11010" max="11010" width="11.625" style="3" customWidth="1"/>
    <col min="11011" max="11011" width="7.125" style="3" customWidth="1"/>
    <col min="11012" max="11012" width="6.125" style="3" customWidth="1"/>
    <col min="11013" max="11013" width="7.875" style="3" customWidth="1"/>
    <col min="11014" max="11014" width="9.625" style="3" customWidth="1"/>
    <col min="11015" max="11015" width="6.125" style="3" customWidth="1"/>
    <col min="11016" max="11016" width="7.625" style="3" customWidth="1"/>
    <col min="11017" max="11017" width="6.125" style="3" customWidth="1"/>
    <col min="11018" max="11018" width="10.25" style="3" customWidth="1"/>
    <col min="11019" max="11019" width="14.625" style="3" customWidth="1"/>
    <col min="11020" max="11020" width="6.125" style="3" customWidth="1"/>
    <col min="11021" max="11021" width="7.875" style="3" customWidth="1"/>
    <col min="11022" max="11022" width="6.125" style="3" customWidth="1"/>
    <col min="11023" max="11023" width="7.875" style="3" customWidth="1"/>
    <col min="11024" max="11024" width="14.625" style="3" customWidth="1"/>
    <col min="11025" max="11025" width="11.375" style="3" customWidth="1"/>
    <col min="11026" max="11026" width="9" style="3" customWidth="1"/>
    <col min="11027" max="11028" width="8.25" style="3" customWidth="1"/>
    <col min="11029" max="11029" width="3.625" style="3" customWidth="1"/>
    <col min="11030" max="11042" width="9" style="3" customWidth="1"/>
    <col min="11043" max="11264" width="8.75" style="3"/>
    <col min="11265" max="11265" width="3.5" style="3" customWidth="1"/>
    <col min="11266" max="11266" width="11.625" style="3" customWidth="1"/>
    <col min="11267" max="11267" width="7.125" style="3" customWidth="1"/>
    <col min="11268" max="11268" width="6.125" style="3" customWidth="1"/>
    <col min="11269" max="11269" width="7.875" style="3" customWidth="1"/>
    <col min="11270" max="11270" width="9.625" style="3" customWidth="1"/>
    <col min="11271" max="11271" width="6.125" style="3" customWidth="1"/>
    <col min="11272" max="11272" width="7.625" style="3" customWidth="1"/>
    <col min="11273" max="11273" width="6.125" style="3" customWidth="1"/>
    <col min="11274" max="11274" width="10.25" style="3" customWidth="1"/>
    <col min="11275" max="11275" width="14.625" style="3" customWidth="1"/>
    <col min="11276" max="11276" width="6.125" style="3" customWidth="1"/>
    <col min="11277" max="11277" width="7.875" style="3" customWidth="1"/>
    <col min="11278" max="11278" width="6.125" style="3" customWidth="1"/>
    <col min="11279" max="11279" width="7.875" style="3" customWidth="1"/>
    <col min="11280" max="11280" width="14.625" style="3" customWidth="1"/>
    <col min="11281" max="11281" width="11.375" style="3" customWidth="1"/>
    <col min="11282" max="11282" width="9" style="3" customWidth="1"/>
    <col min="11283" max="11284" width="8.25" style="3" customWidth="1"/>
    <col min="11285" max="11285" width="3.625" style="3" customWidth="1"/>
    <col min="11286" max="11298" width="9" style="3" customWidth="1"/>
    <col min="11299" max="11520" width="8.75" style="3"/>
    <col min="11521" max="11521" width="3.5" style="3" customWidth="1"/>
    <col min="11522" max="11522" width="11.625" style="3" customWidth="1"/>
    <col min="11523" max="11523" width="7.125" style="3" customWidth="1"/>
    <col min="11524" max="11524" width="6.125" style="3" customWidth="1"/>
    <col min="11525" max="11525" width="7.875" style="3" customWidth="1"/>
    <col min="11526" max="11526" width="9.625" style="3" customWidth="1"/>
    <col min="11527" max="11527" width="6.125" style="3" customWidth="1"/>
    <col min="11528" max="11528" width="7.625" style="3" customWidth="1"/>
    <col min="11529" max="11529" width="6.125" style="3" customWidth="1"/>
    <col min="11530" max="11530" width="10.25" style="3" customWidth="1"/>
    <col min="11531" max="11531" width="14.625" style="3" customWidth="1"/>
    <col min="11532" max="11532" width="6.125" style="3" customWidth="1"/>
    <col min="11533" max="11533" width="7.875" style="3" customWidth="1"/>
    <col min="11534" max="11534" width="6.125" style="3" customWidth="1"/>
    <col min="11535" max="11535" width="7.875" style="3" customWidth="1"/>
    <col min="11536" max="11536" width="14.625" style="3" customWidth="1"/>
    <col min="11537" max="11537" width="11.375" style="3" customWidth="1"/>
    <col min="11538" max="11538" width="9" style="3" customWidth="1"/>
    <col min="11539" max="11540" width="8.25" style="3" customWidth="1"/>
    <col min="11541" max="11541" width="3.625" style="3" customWidth="1"/>
    <col min="11542" max="11554" width="9" style="3" customWidth="1"/>
    <col min="11555" max="11776" width="8.75" style="3"/>
    <col min="11777" max="11777" width="3.5" style="3" customWidth="1"/>
    <col min="11778" max="11778" width="11.625" style="3" customWidth="1"/>
    <col min="11779" max="11779" width="7.125" style="3" customWidth="1"/>
    <col min="11780" max="11780" width="6.125" style="3" customWidth="1"/>
    <col min="11781" max="11781" width="7.875" style="3" customWidth="1"/>
    <col min="11782" max="11782" width="9.625" style="3" customWidth="1"/>
    <col min="11783" max="11783" width="6.125" style="3" customWidth="1"/>
    <col min="11784" max="11784" width="7.625" style="3" customWidth="1"/>
    <col min="11785" max="11785" width="6.125" style="3" customWidth="1"/>
    <col min="11786" max="11786" width="10.25" style="3" customWidth="1"/>
    <col min="11787" max="11787" width="14.625" style="3" customWidth="1"/>
    <col min="11788" max="11788" width="6.125" style="3" customWidth="1"/>
    <col min="11789" max="11789" width="7.875" style="3" customWidth="1"/>
    <col min="11790" max="11790" width="6.125" style="3" customWidth="1"/>
    <col min="11791" max="11791" width="7.875" style="3" customWidth="1"/>
    <col min="11792" max="11792" width="14.625" style="3" customWidth="1"/>
    <col min="11793" max="11793" width="11.375" style="3" customWidth="1"/>
    <col min="11794" max="11794" width="9" style="3" customWidth="1"/>
    <col min="11795" max="11796" width="8.25" style="3" customWidth="1"/>
    <col min="11797" max="11797" width="3.625" style="3" customWidth="1"/>
    <col min="11798" max="11810" width="9" style="3" customWidth="1"/>
    <col min="11811" max="12032" width="8.75" style="3"/>
    <col min="12033" max="12033" width="3.5" style="3" customWidth="1"/>
    <col min="12034" max="12034" width="11.625" style="3" customWidth="1"/>
    <col min="12035" max="12035" width="7.125" style="3" customWidth="1"/>
    <col min="12036" max="12036" width="6.125" style="3" customWidth="1"/>
    <col min="12037" max="12037" width="7.875" style="3" customWidth="1"/>
    <col min="12038" max="12038" width="9.625" style="3" customWidth="1"/>
    <col min="12039" max="12039" width="6.125" style="3" customWidth="1"/>
    <col min="12040" max="12040" width="7.625" style="3" customWidth="1"/>
    <col min="12041" max="12041" width="6.125" style="3" customWidth="1"/>
    <col min="12042" max="12042" width="10.25" style="3" customWidth="1"/>
    <col min="12043" max="12043" width="14.625" style="3" customWidth="1"/>
    <col min="12044" max="12044" width="6.125" style="3" customWidth="1"/>
    <col min="12045" max="12045" width="7.875" style="3" customWidth="1"/>
    <col min="12046" max="12046" width="6.125" style="3" customWidth="1"/>
    <col min="12047" max="12047" width="7.875" style="3" customWidth="1"/>
    <col min="12048" max="12048" width="14.625" style="3" customWidth="1"/>
    <col min="12049" max="12049" width="11.375" style="3" customWidth="1"/>
    <col min="12050" max="12050" width="9" style="3" customWidth="1"/>
    <col min="12051" max="12052" width="8.25" style="3" customWidth="1"/>
    <col min="12053" max="12053" width="3.625" style="3" customWidth="1"/>
    <col min="12054" max="12066" width="9" style="3" customWidth="1"/>
    <col min="12067" max="12288" width="8.75" style="3"/>
    <col min="12289" max="12289" width="3.5" style="3" customWidth="1"/>
    <col min="12290" max="12290" width="11.625" style="3" customWidth="1"/>
    <col min="12291" max="12291" width="7.125" style="3" customWidth="1"/>
    <col min="12292" max="12292" width="6.125" style="3" customWidth="1"/>
    <col min="12293" max="12293" width="7.875" style="3" customWidth="1"/>
    <col min="12294" max="12294" width="9.625" style="3" customWidth="1"/>
    <col min="12295" max="12295" width="6.125" style="3" customWidth="1"/>
    <col min="12296" max="12296" width="7.625" style="3" customWidth="1"/>
    <col min="12297" max="12297" width="6.125" style="3" customWidth="1"/>
    <col min="12298" max="12298" width="10.25" style="3" customWidth="1"/>
    <col min="12299" max="12299" width="14.625" style="3" customWidth="1"/>
    <col min="12300" max="12300" width="6.125" style="3" customWidth="1"/>
    <col min="12301" max="12301" width="7.875" style="3" customWidth="1"/>
    <col min="12302" max="12302" width="6.125" style="3" customWidth="1"/>
    <col min="12303" max="12303" width="7.875" style="3" customWidth="1"/>
    <col min="12304" max="12304" width="14.625" style="3" customWidth="1"/>
    <col min="12305" max="12305" width="11.375" style="3" customWidth="1"/>
    <col min="12306" max="12306" width="9" style="3" customWidth="1"/>
    <col min="12307" max="12308" width="8.25" style="3" customWidth="1"/>
    <col min="12309" max="12309" width="3.625" style="3" customWidth="1"/>
    <col min="12310" max="12322" width="9" style="3" customWidth="1"/>
    <col min="12323" max="12544" width="8.75" style="3"/>
    <col min="12545" max="12545" width="3.5" style="3" customWidth="1"/>
    <col min="12546" max="12546" width="11.625" style="3" customWidth="1"/>
    <col min="12547" max="12547" width="7.125" style="3" customWidth="1"/>
    <col min="12548" max="12548" width="6.125" style="3" customWidth="1"/>
    <col min="12549" max="12549" width="7.875" style="3" customWidth="1"/>
    <col min="12550" max="12550" width="9.625" style="3" customWidth="1"/>
    <col min="12551" max="12551" width="6.125" style="3" customWidth="1"/>
    <col min="12552" max="12552" width="7.625" style="3" customWidth="1"/>
    <col min="12553" max="12553" width="6.125" style="3" customWidth="1"/>
    <col min="12554" max="12554" width="10.25" style="3" customWidth="1"/>
    <col min="12555" max="12555" width="14.625" style="3" customWidth="1"/>
    <col min="12556" max="12556" width="6.125" style="3" customWidth="1"/>
    <col min="12557" max="12557" width="7.875" style="3" customWidth="1"/>
    <col min="12558" max="12558" width="6.125" style="3" customWidth="1"/>
    <col min="12559" max="12559" width="7.875" style="3" customWidth="1"/>
    <col min="12560" max="12560" width="14.625" style="3" customWidth="1"/>
    <col min="12561" max="12561" width="11.375" style="3" customWidth="1"/>
    <col min="12562" max="12562" width="9" style="3" customWidth="1"/>
    <col min="12563" max="12564" width="8.25" style="3" customWidth="1"/>
    <col min="12565" max="12565" width="3.625" style="3" customWidth="1"/>
    <col min="12566" max="12578" width="9" style="3" customWidth="1"/>
    <col min="12579" max="12800" width="8.75" style="3"/>
    <col min="12801" max="12801" width="3.5" style="3" customWidth="1"/>
    <col min="12802" max="12802" width="11.625" style="3" customWidth="1"/>
    <col min="12803" max="12803" width="7.125" style="3" customWidth="1"/>
    <col min="12804" max="12804" width="6.125" style="3" customWidth="1"/>
    <col min="12805" max="12805" width="7.875" style="3" customWidth="1"/>
    <col min="12806" max="12806" width="9.625" style="3" customWidth="1"/>
    <col min="12807" max="12807" width="6.125" style="3" customWidth="1"/>
    <col min="12808" max="12808" width="7.625" style="3" customWidth="1"/>
    <col min="12809" max="12809" width="6.125" style="3" customWidth="1"/>
    <col min="12810" max="12810" width="10.25" style="3" customWidth="1"/>
    <col min="12811" max="12811" width="14.625" style="3" customWidth="1"/>
    <col min="12812" max="12812" width="6.125" style="3" customWidth="1"/>
    <col min="12813" max="12813" width="7.875" style="3" customWidth="1"/>
    <col min="12814" max="12814" width="6.125" style="3" customWidth="1"/>
    <col min="12815" max="12815" width="7.875" style="3" customWidth="1"/>
    <col min="12816" max="12816" width="14.625" style="3" customWidth="1"/>
    <col min="12817" max="12817" width="11.375" style="3" customWidth="1"/>
    <col min="12818" max="12818" width="9" style="3" customWidth="1"/>
    <col min="12819" max="12820" width="8.25" style="3" customWidth="1"/>
    <col min="12821" max="12821" width="3.625" style="3" customWidth="1"/>
    <col min="12822" max="12834" width="9" style="3" customWidth="1"/>
    <col min="12835" max="13056" width="8.75" style="3"/>
    <col min="13057" max="13057" width="3.5" style="3" customWidth="1"/>
    <col min="13058" max="13058" width="11.625" style="3" customWidth="1"/>
    <col min="13059" max="13059" width="7.125" style="3" customWidth="1"/>
    <col min="13060" max="13060" width="6.125" style="3" customWidth="1"/>
    <col min="13061" max="13061" width="7.875" style="3" customWidth="1"/>
    <col min="13062" max="13062" width="9.625" style="3" customWidth="1"/>
    <col min="13063" max="13063" width="6.125" style="3" customWidth="1"/>
    <col min="13064" max="13064" width="7.625" style="3" customWidth="1"/>
    <col min="13065" max="13065" width="6.125" style="3" customWidth="1"/>
    <col min="13066" max="13066" width="10.25" style="3" customWidth="1"/>
    <col min="13067" max="13067" width="14.625" style="3" customWidth="1"/>
    <col min="13068" max="13068" width="6.125" style="3" customWidth="1"/>
    <col min="13069" max="13069" width="7.875" style="3" customWidth="1"/>
    <col min="13070" max="13070" width="6.125" style="3" customWidth="1"/>
    <col min="13071" max="13071" width="7.875" style="3" customWidth="1"/>
    <col min="13072" max="13072" width="14.625" style="3" customWidth="1"/>
    <col min="13073" max="13073" width="11.375" style="3" customWidth="1"/>
    <col min="13074" max="13074" width="9" style="3" customWidth="1"/>
    <col min="13075" max="13076" width="8.25" style="3" customWidth="1"/>
    <col min="13077" max="13077" width="3.625" style="3" customWidth="1"/>
    <col min="13078" max="13090" width="9" style="3" customWidth="1"/>
    <col min="13091" max="13312" width="8.75" style="3"/>
    <col min="13313" max="13313" width="3.5" style="3" customWidth="1"/>
    <col min="13314" max="13314" width="11.625" style="3" customWidth="1"/>
    <col min="13315" max="13315" width="7.125" style="3" customWidth="1"/>
    <col min="13316" max="13316" width="6.125" style="3" customWidth="1"/>
    <col min="13317" max="13317" width="7.875" style="3" customWidth="1"/>
    <col min="13318" max="13318" width="9.625" style="3" customWidth="1"/>
    <col min="13319" max="13319" width="6.125" style="3" customWidth="1"/>
    <col min="13320" max="13320" width="7.625" style="3" customWidth="1"/>
    <col min="13321" max="13321" width="6.125" style="3" customWidth="1"/>
    <col min="13322" max="13322" width="10.25" style="3" customWidth="1"/>
    <col min="13323" max="13323" width="14.625" style="3" customWidth="1"/>
    <col min="13324" max="13324" width="6.125" style="3" customWidth="1"/>
    <col min="13325" max="13325" width="7.875" style="3" customWidth="1"/>
    <col min="13326" max="13326" width="6.125" style="3" customWidth="1"/>
    <col min="13327" max="13327" width="7.875" style="3" customWidth="1"/>
    <col min="13328" max="13328" width="14.625" style="3" customWidth="1"/>
    <col min="13329" max="13329" width="11.375" style="3" customWidth="1"/>
    <col min="13330" max="13330" width="9" style="3" customWidth="1"/>
    <col min="13331" max="13332" width="8.25" style="3" customWidth="1"/>
    <col min="13333" max="13333" width="3.625" style="3" customWidth="1"/>
    <col min="13334" max="13346" width="9" style="3" customWidth="1"/>
    <col min="13347" max="13568" width="8.75" style="3"/>
    <col min="13569" max="13569" width="3.5" style="3" customWidth="1"/>
    <col min="13570" max="13570" width="11.625" style="3" customWidth="1"/>
    <col min="13571" max="13571" width="7.125" style="3" customWidth="1"/>
    <col min="13572" max="13572" width="6.125" style="3" customWidth="1"/>
    <col min="13573" max="13573" width="7.875" style="3" customWidth="1"/>
    <col min="13574" max="13574" width="9.625" style="3" customWidth="1"/>
    <col min="13575" max="13575" width="6.125" style="3" customWidth="1"/>
    <col min="13576" max="13576" width="7.625" style="3" customWidth="1"/>
    <col min="13577" max="13577" width="6.125" style="3" customWidth="1"/>
    <col min="13578" max="13578" width="10.25" style="3" customWidth="1"/>
    <col min="13579" max="13579" width="14.625" style="3" customWidth="1"/>
    <col min="13580" max="13580" width="6.125" style="3" customWidth="1"/>
    <col min="13581" max="13581" width="7.875" style="3" customWidth="1"/>
    <col min="13582" max="13582" width="6.125" style="3" customWidth="1"/>
    <col min="13583" max="13583" width="7.875" style="3" customWidth="1"/>
    <col min="13584" max="13584" width="14.625" style="3" customWidth="1"/>
    <col min="13585" max="13585" width="11.375" style="3" customWidth="1"/>
    <col min="13586" max="13586" width="9" style="3" customWidth="1"/>
    <col min="13587" max="13588" width="8.25" style="3" customWidth="1"/>
    <col min="13589" max="13589" width="3.625" style="3" customWidth="1"/>
    <col min="13590" max="13602" width="9" style="3" customWidth="1"/>
    <col min="13603" max="13824" width="8.75" style="3"/>
    <col min="13825" max="13825" width="3.5" style="3" customWidth="1"/>
    <col min="13826" max="13826" width="11.625" style="3" customWidth="1"/>
    <col min="13827" max="13827" width="7.125" style="3" customWidth="1"/>
    <col min="13828" max="13828" width="6.125" style="3" customWidth="1"/>
    <col min="13829" max="13829" width="7.875" style="3" customWidth="1"/>
    <col min="13830" max="13830" width="9.625" style="3" customWidth="1"/>
    <col min="13831" max="13831" width="6.125" style="3" customWidth="1"/>
    <col min="13832" max="13832" width="7.625" style="3" customWidth="1"/>
    <col min="13833" max="13833" width="6.125" style="3" customWidth="1"/>
    <col min="13834" max="13834" width="10.25" style="3" customWidth="1"/>
    <col min="13835" max="13835" width="14.625" style="3" customWidth="1"/>
    <col min="13836" max="13836" width="6.125" style="3" customWidth="1"/>
    <col min="13837" max="13837" width="7.875" style="3" customWidth="1"/>
    <col min="13838" max="13838" width="6.125" style="3" customWidth="1"/>
    <col min="13839" max="13839" width="7.875" style="3" customWidth="1"/>
    <col min="13840" max="13840" width="14.625" style="3" customWidth="1"/>
    <col min="13841" max="13841" width="11.375" style="3" customWidth="1"/>
    <col min="13842" max="13842" width="9" style="3" customWidth="1"/>
    <col min="13843" max="13844" width="8.25" style="3" customWidth="1"/>
    <col min="13845" max="13845" width="3.625" style="3" customWidth="1"/>
    <col min="13846" max="13858" width="9" style="3" customWidth="1"/>
    <col min="13859" max="14080" width="8.75" style="3"/>
    <col min="14081" max="14081" width="3.5" style="3" customWidth="1"/>
    <col min="14082" max="14082" width="11.625" style="3" customWidth="1"/>
    <col min="14083" max="14083" width="7.125" style="3" customWidth="1"/>
    <col min="14084" max="14084" width="6.125" style="3" customWidth="1"/>
    <col min="14085" max="14085" width="7.875" style="3" customWidth="1"/>
    <col min="14086" max="14086" width="9.625" style="3" customWidth="1"/>
    <col min="14087" max="14087" width="6.125" style="3" customWidth="1"/>
    <col min="14088" max="14088" width="7.625" style="3" customWidth="1"/>
    <col min="14089" max="14089" width="6.125" style="3" customWidth="1"/>
    <col min="14090" max="14090" width="10.25" style="3" customWidth="1"/>
    <col min="14091" max="14091" width="14.625" style="3" customWidth="1"/>
    <col min="14092" max="14092" width="6.125" style="3" customWidth="1"/>
    <col min="14093" max="14093" width="7.875" style="3" customWidth="1"/>
    <col min="14094" max="14094" width="6.125" style="3" customWidth="1"/>
    <col min="14095" max="14095" width="7.875" style="3" customWidth="1"/>
    <col min="14096" max="14096" width="14.625" style="3" customWidth="1"/>
    <col min="14097" max="14097" width="11.375" style="3" customWidth="1"/>
    <col min="14098" max="14098" width="9" style="3" customWidth="1"/>
    <col min="14099" max="14100" width="8.25" style="3" customWidth="1"/>
    <col min="14101" max="14101" width="3.625" style="3" customWidth="1"/>
    <col min="14102" max="14114" width="9" style="3" customWidth="1"/>
    <col min="14115" max="14336" width="8.75" style="3"/>
    <col min="14337" max="14337" width="3.5" style="3" customWidth="1"/>
    <col min="14338" max="14338" width="11.625" style="3" customWidth="1"/>
    <col min="14339" max="14339" width="7.125" style="3" customWidth="1"/>
    <col min="14340" max="14340" width="6.125" style="3" customWidth="1"/>
    <col min="14341" max="14341" width="7.875" style="3" customWidth="1"/>
    <col min="14342" max="14342" width="9.625" style="3" customWidth="1"/>
    <col min="14343" max="14343" width="6.125" style="3" customWidth="1"/>
    <col min="14344" max="14344" width="7.625" style="3" customWidth="1"/>
    <col min="14345" max="14345" width="6.125" style="3" customWidth="1"/>
    <col min="14346" max="14346" width="10.25" style="3" customWidth="1"/>
    <col min="14347" max="14347" width="14.625" style="3" customWidth="1"/>
    <col min="14348" max="14348" width="6.125" style="3" customWidth="1"/>
    <col min="14349" max="14349" width="7.875" style="3" customWidth="1"/>
    <col min="14350" max="14350" width="6.125" style="3" customWidth="1"/>
    <col min="14351" max="14351" width="7.875" style="3" customWidth="1"/>
    <col min="14352" max="14352" width="14.625" style="3" customWidth="1"/>
    <col min="14353" max="14353" width="11.375" style="3" customWidth="1"/>
    <col min="14354" max="14354" width="9" style="3" customWidth="1"/>
    <col min="14355" max="14356" width="8.25" style="3" customWidth="1"/>
    <col min="14357" max="14357" width="3.625" style="3" customWidth="1"/>
    <col min="14358" max="14370" width="9" style="3" customWidth="1"/>
    <col min="14371" max="14592" width="8.75" style="3"/>
    <col min="14593" max="14593" width="3.5" style="3" customWidth="1"/>
    <col min="14594" max="14594" width="11.625" style="3" customWidth="1"/>
    <col min="14595" max="14595" width="7.125" style="3" customWidth="1"/>
    <col min="14596" max="14596" width="6.125" style="3" customWidth="1"/>
    <col min="14597" max="14597" width="7.875" style="3" customWidth="1"/>
    <col min="14598" max="14598" width="9.625" style="3" customWidth="1"/>
    <col min="14599" max="14599" width="6.125" style="3" customWidth="1"/>
    <col min="14600" max="14600" width="7.625" style="3" customWidth="1"/>
    <col min="14601" max="14601" width="6.125" style="3" customWidth="1"/>
    <col min="14602" max="14602" width="10.25" style="3" customWidth="1"/>
    <col min="14603" max="14603" width="14.625" style="3" customWidth="1"/>
    <col min="14604" max="14604" width="6.125" style="3" customWidth="1"/>
    <col min="14605" max="14605" width="7.875" style="3" customWidth="1"/>
    <col min="14606" max="14606" width="6.125" style="3" customWidth="1"/>
    <col min="14607" max="14607" width="7.875" style="3" customWidth="1"/>
    <col min="14608" max="14608" width="14.625" style="3" customWidth="1"/>
    <col min="14609" max="14609" width="11.375" style="3" customWidth="1"/>
    <col min="14610" max="14610" width="9" style="3" customWidth="1"/>
    <col min="14611" max="14612" width="8.25" style="3" customWidth="1"/>
    <col min="14613" max="14613" width="3.625" style="3" customWidth="1"/>
    <col min="14614" max="14626" width="9" style="3" customWidth="1"/>
    <col min="14627" max="14848" width="8.75" style="3"/>
    <col min="14849" max="14849" width="3.5" style="3" customWidth="1"/>
    <col min="14850" max="14850" width="11.625" style="3" customWidth="1"/>
    <col min="14851" max="14851" width="7.125" style="3" customWidth="1"/>
    <col min="14852" max="14852" width="6.125" style="3" customWidth="1"/>
    <col min="14853" max="14853" width="7.875" style="3" customWidth="1"/>
    <col min="14854" max="14854" width="9.625" style="3" customWidth="1"/>
    <col min="14855" max="14855" width="6.125" style="3" customWidth="1"/>
    <col min="14856" max="14856" width="7.625" style="3" customWidth="1"/>
    <col min="14857" max="14857" width="6.125" style="3" customWidth="1"/>
    <col min="14858" max="14858" width="10.25" style="3" customWidth="1"/>
    <col min="14859" max="14859" width="14.625" style="3" customWidth="1"/>
    <col min="14860" max="14860" width="6.125" style="3" customWidth="1"/>
    <col min="14861" max="14861" width="7.875" style="3" customWidth="1"/>
    <col min="14862" max="14862" width="6.125" style="3" customWidth="1"/>
    <col min="14863" max="14863" width="7.875" style="3" customWidth="1"/>
    <col min="14864" max="14864" width="14.625" style="3" customWidth="1"/>
    <col min="14865" max="14865" width="11.375" style="3" customWidth="1"/>
    <col min="14866" max="14866" width="9" style="3" customWidth="1"/>
    <col min="14867" max="14868" width="8.25" style="3" customWidth="1"/>
    <col min="14869" max="14869" width="3.625" style="3" customWidth="1"/>
    <col min="14870" max="14882" width="9" style="3" customWidth="1"/>
    <col min="14883" max="15104" width="8.75" style="3"/>
    <col min="15105" max="15105" width="3.5" style="3" customWidth="1"/>
    <col min="15106" max="15106" width="11.625" style="3" customWidth="1"/>
    <col min="15107" max="15107" width="7.125" style="3" customWidth="1"/>
    <col min="15108" max="15108" width="6.125" style="3" customWidth="1"/>
    <col min="15109" max="15109" width="7.875" style="3" customWidth="1"/>
    <col min="15110" max="15110" width="9.625" style="3" customWidth="1"/>
    <col min="15111" max="15111" width="6.125" style="3" customWidth="1"/>
    <col min="15112" max="15112" width="7.625" style="3" customWidth="1"/>
    <col min="15113" max="15113" width="6.125" style="3" customWidth="1"/>
    <col min="15114" max="15114" width="10.25" style="3" customWidth="1"/>
    <col min="15115" max="15115" width="14.625" style="3" customWidth="1"/>
    <col min="15116" max="15116" width="6.125" style="3" customWidth="1"/>
    <col min="15117" max="15117" width="7.875" style="3" customWidth="1"/>
    <col min="15118" max="15118" width="6.125" style="3" customWidth="1"/>
    <col min="15119" max="15119" width="7.875" style="3" customWidth="1"/>
    <col min="15120" max="15120" width="14.625" style="3" customWidth="1"/>
    <col min="15121" max="15121" width="11.375" style="3" customWidth="1"/>
    <col min="15122" max="15122" width="9" style="3" customWidth="1"/>
    <col min="15123" max="15124" width="8.25" style="3" customWidth="1"/>
    <col min="15125" max="15125" width="3.625" style="3" customWidth="1"/>
    <col min="15126" max="15138" width="9" style="3" customWidth="1"/>
    <col min="15139" max="15360" width="8.75" style="3"/>
    <col min="15361" max="15361" width="3.5" style="3" customWidth="1"/>
    <col min="15362" max="15362" width="11.625" style="3" customWidth="1"/>
    <col min="15363" max="15363" width="7.125" style="3" customWidth="1"/>
    <col min="15364" max="15364" width="6.125" style="3" customWidth="1"/>
    <col min="15365" max="15365" width="7.875" style="3" customWidth="1"/>
    <col min="15366" max="15366" width="9.625" style="3" customWidth="1"/>
    <col min="15367" max="15367" width="6.125" style="3" customWidth="1"/>
    <col min="15368" max="15368" width="7.625" style="3" customWidth="1"/>
    <col min="15369" max="15369" width="6.125" style="3" customWidth="1"/>
    <col min="15370" max="15370" width="10.25" style="3" customWidth="1"/>
    <col min="15371" max="15371" width="14.625" style="3" customWidth="1"/>
    <col min="15372" max="15372" width="6.125" style="3" customWidth="1"/>
    <col min="15373" max="15373" width="7.875" style="3" customWidth="1"/>
    <col min="15374" max="15374" width="6.125" style="3" customWidth="1"/>
    <col min="15375" max="15375" width="7.875" style="3" customWidth="1"/>
    <col min="15376" max="15376" width="14.625" style="3" customWidth="1"/>
    <col min="15377" max="15377" width="11.375" style="3" customWidth="1"/>
    <col min="15378" max="15378" width="9" style="3" customWidth="1"/>
    <col min="15379" max="15380" width="8.25" style="3" customWidth="1"/>
    <col min="15381" max="15381" width="3.625" style="3" customWidth="1"/>
    <col min="15382" max="15394" width="9" style="3" customWidth="1"/>
    <col min="15395" max="15616" width="8.75" style="3"/>
    <col min="15617" max="15617" width="3.5" style="3" customWidth="1"/>
    <col min="15618" max="15618" width="11.625" style="3" customWidth="1"/>
    <col min="15619" max="15619" width="7.125" style="3" customWidth="1"/>
    <col min="15620" max="15620" width="6.125" style="3" customWidth="1"/>
    <col min="15621" max="15621" width="7.875" style="3" customWidth="1"/>
    <col min="15622" max="15622" width="9.625" style="3" customWidth="1"/>
    <col min="15623" max="15623" width="6.125" style="3" customWidth="1"/>
    <col min="15624" max="15624" width="7.625" style="3" customWidth="1"/>
    <col min="15625" max="15625" width="6.125" style="3" customWidth="1"/>
    <col min="15626" max="15626" width="10.25" style="3" customWidth="1"/>
    <col min="15627" max="15627" width="14.625" style="3" customWidth="1"/>
    <col min="15628" max="15628" width="6.125" style="3" customWidth="1"/>
    <col min="15629" max="15629" width="7.875" style="3" customWidth="1"/>
    <col min="15630" max="15630" width="6.125" style="3" customWidth="1"/>
    <col min="15631" max="15631" width="7.875" style="3" customWidth="1"/>
    <col min="15632" max="15632" width="14.625" style="3" customWidth="1"/>
    <col min="15633" max="15633" width="11.375" style="3" customWidth="1"/>
    <col min="15634" max="15634" width="9" style="3" customWidth="1"/>
    <col min="15635" max="15636" width="8.25" style="3" customWidth="1"/>
    <col min="15637" max="15637" width="3.625" style="3" customWidth="1"/>
    <col min="15638" max="15650" width="9" style="3" customWidth="1"/>
    <col min="15651" max="15872" width="8.75" style="3"/>
    <col min="15873" max="15873" width="3.5" style="3" customWidth="1"/>
    <col min="15874" max="15874" width="11.625" style="3" customWidth="1"/>
    <col min="15875" max="15875" width="7.125" style="3" customWidth="1"/>
    <col min="15876" max="15876" width="6.125" style="3" customWidth="1"/>
    <col min="15877" max="15877" width="7.875" style="3" customWidth="1"/>
    <col min="15878" max="15878" width="9.625" style="3" customWidth="1"/>
    <col min="15879" max="15879" width="6.125" style="3" customWidth="1"/>
    <col min="15880" max="15880" width="7.625" style="3" customWidth="1"/>
    <col min="15881" max="15881" width="6.125" style="3" customWidth="1"/>
    <col min="15882" max="15882" width="10.25" style="3" customWidth="1"/>
    <col min="15883" max="15883" width="14.625" style="3" customWidth="1"/>
    <col min="15884" max="15884" width="6.125" style="3" customWidth="1"/>
    <col min="15885" max="15885" width="7.875" style="3" customWidth="1"/>
    <col min="15886" max="15886" width="6.125" style="3" customWidth="1"/>
    <col min="15887" max="15887" width="7.875" style="3" customWidth="1"/>
    <col min="15888" max="15888" width="14.625" style="3" customWidth="1"/>
    <col min="15889" max="15889" width="11.375" style="3" customWidth="1"/>
    <col min="15890" max="15890" width="9" style="3" customWidth="1"/>
    <col min="15891" max="15892" width="8.25" style="3" customWidth="1"/>
    <col min="15893" max="15893" width="3.625" style="3" customWidth="1"/>
    <col min="15894" max="15906" width="9" style="3" customWidth="1"/>
    <col min="15907" max="16128" width="8.75" style="3"/>
    <col min="16129" max="16129" width="3.5" style="3" customWidth="1"/>
    <col min="16130" max="16130" width="11.625" style="3" customWidth="1"/>
    <col min="16131" max="16131" width="7.125" style="3" customWidth="1"/>
    <col min="16132" max="16132" width="6.125" style="3" customWidth="1"/>
    <col min="16133" max="16133" width="7.875" style="3" customWidth="1"/>
    <col min="16134" max="16134" width="9.625" style="3" customWidth="1"/>
    <col min="16135" max="16135" width="6.125" style="3" customWidth="1"/>
    <col min="16136" max="16136" width="7.625" style="3" customWidth="1"/>
    <col min="16137" max="16137" width="6.125" style="3" customWidth="1"/>
    <col min="16138" max="16138" width="10.25" style="3" customWidth="1"/>
    <col min="16139" max="16139" width="14.625" style="3" customWidth="1"/>
    <col min="16140" max="16140" width="6.125" style="3" customWidth="1"/>
    <col min="16141" max="16141" width="7.875" style="3" customWidth="1"/>
    <col min="16142" max="16142" width="6.125" style="3" customWidth="1"/>
    <col min="16143" max="16143" width="7.875" style="3" customWidth="1"/>
    <col min="16144" max="16144" width="14.625" style="3" customWidth="1"/>
    <col min="16145" max="16145" width="11.375" style="3" customWidth="1"/>
    <col min="16146" max="16146" width="9" style="3" customWidth="1"/>
    <col min="16147" max="16148" width="8.25" style="3" customWidth="1"/>
    <col min="16149" max="16149" width="3.625" style="3" customWidth="1"/>
    <col min="16150" max="16162" width="9" style="3" customWidth="1"/>
    <col min="16163" max="16384" width="8.75" style="3"/>
  </cols>
  <sheetData>
    <row r="1" spans="1:20" ht="48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1"/>
      <c r="T1" s="11"/>
    </row>
    <row r="2" spans="1:20" s="1" customFormat="1" ht="39" customHeight="1">
      <c r="A2" s="109" t="s">
        <v>1</v>
      </c>
      <c r="B2" s="110"/>
      <c r="C2" s="110"/>
      <c r="D2" s="110"/>
      <c r="E2" s="110"/>
      <c r="F2" s="111"/>
      <c r="G2" s="110"/>
      <c r="H2" s="110"/>
      <c r="I2" s="111"/>
      <c r="J2" s="110"/>
      <c r="K2" s="110"/>
      <c r="L2" s="110"/>
      <c r="M2" s="110"/>
      <c r="N2" s="110"/>
      <c r="O2" s="110"/>
      <c r="P2" s="110"/>
      <c r="Q2" s="110"/>
      <c r="R2" s="110"/>
      <c r="S2" s="12"/>
      <c r="T2" s="12"/>
    </row>
    <row r="3" spans="1:20" s="1" customFormat="1" ht="33.75" customHeight="1">
      <c r="A3" s="113" t="s">
        <v>2</v>
      </c>
      <c r="B3" s="112" t="s">
        <v>3</v>
      </c>
      <c r="C3" s="112" t="s">
        <v>4</v>
      </c>
      <c r="D3" s="112" t="s">
        <v>5</v>
      </c>
      <c r="E3" s="112"/>
      <c r="F3" s="112" t="s">
        <v>6</v>
      </c>
      <c r="G3" s="112"/>
      <c r="H3" s="112"/>
      <c r="I3" s="112"/>
      <c r="J3" s="112"/>
      <c r="K3" s="115" t="s">
        <v>7</v>
      </c>
      <c r="L3" s="112" t="s">
        <v>8</v>
      </c>
      <c r="M3" s="112"/>
      <c r="N3" s="112" t="s">
        <v>9</v>
      </c>
      <c r="O3" s="112"/>
      <c r="P3" s="13" t="s">
        <v>10</v>
      </c>
      <c r="Q3" s="13" t="s">
        <v>11</v>
      </c>
      <c r="R3" s="13" t="s">
        <v>12</v>
      </c>
    </row>
    <row r="4" spans="1:20" s="1" customFormat="1" ht="28.5" customHeight="1">
      <c r="A4" s="114"/>
      <c r="B4" s="112"/>
      <c r="C4" s="112"/>
      <c r="D4" s="13" t="s">
        <v>13</v>
      </c>
      <c r="E4" s="13" t="s">
        <v>14</v>
      </c>
      <c r="F4" s="13" t="s">
        <v>15</v>
      </c>
      <c r="G4" s="13" t="s">
        <v>16</v>
      </c>
      <c r="H4" s="106" t="s">
        <v>17</v>
      </c>
      <c r="I4" s="106" t="s">
        <v>18</v>
      </c>
      <c r="J4" s="13" t="s">
        <v>19</v>
      </c>
      <c r="K4" s="116"/>
      <c r="L4" s="106" t="s">
        <v>20</v>
      </c>
      <c r="M4" s="13" t="s">
        <v>21</v>
      </c>
      <c r="N4" s="106" t="s">
        <v>22</v>
      </c>
      <c r="O4" s="13" t="s">
        <v>23</v>
      </c>
      <c r="P4" s="13" t="s">
        <v>24</v>
      </c>
      <c r="Q4" s="13"/>
      <c r="R4" s="28"/>
    </row>
    <row r="5" spans="1:20" ht="24.95" customHeight="1">
      <c r="A5" s="69">
        <v>1</v>
      </c>
      <c r="B5" s="58" t="s">
        <v>25</v>
      </c>
      <c r="C5" s="58" t="s">
        <v>26</v>
      </c>
      <c r="D5" s="107">
        <v>100</v>
      </c>
      <c r="E5" s="69">
        <f t="shared" ref="E5:E68" si="0">D5*0.2</f>
        <v>20</v>
      </c>
      <c r="F5" s="58" t="s">
        <v>27</v>
      </c>
      <c r="G5" s="58">
        <v>100</v>
      </c>
      <c r="H5" s="58">
        <f t="shared" ref="H5:H68" si="1">F5*0.8+G5*0.2</f>
        <v>85.024000000000001</v>
      </c>
      <c r="I5" s="58">
        <v>0</v>
      </c>
      <c r="J5" s="69">
        <f t="shared" ref="J5:J68" si="2">(H5+I5)*0.6</f>
        <v>51.014400000000002</v>
      </c>
      <c r="K5" s="58">
        <v>0</v>
      </c>
      <c r="L5" s="107">
        <v>67</v>
      </c>
      <c r="M5" s="69">
        <f t="shared" ref="M5:M68" si="3">L5*0.1</f>
        <v>6.7</v>
      </c>
      <c r="N5" s="107">
        <v>96.5</v>
      </c>
      <c r="O5" s="69">
        <f t="shared" ref="O5:O68" si="4">N5*0.1</f>
        <v>9.65</v>
      </c>
      <c r="P5" s="69">
        <f>E5+J5+M5+O5</f>
        <v>87.364400000000003</v>
      </c>
      <c r="Q5" s="107" t="s">
        <v>28</v>
      </c>
      <c r="R5" s="107" t="s">
        <v>29</v>
      </c>
    </row>
    <row r="6" spans="1:20" ht="24.95" customHeight="1">
      <c r="A6" s="69">
        <v>2</v>
      </c>
      <c r="B6" s="58" t="s">
        <v>30</v>
      </c>
      <c r="C6" s="58" t="s">
        <v>31</v>
      </c>
      <c r="D6" s="69">
        <v>100</v>
      </c>
      <c r="E6" s="69">
        <f t="shared" si="0"/>
        <v>20</v>
      </c>
      <c r="F6" s="58" t="s">
        <v>32</v>
      </c>
      <c r="G6" s="58">
        <v>81</v>
      </c>
      <c r="H6" s="58">
        <f t="shared" si="1"/>
        <v>85.135999999999996</v>
      </c>
      <c r="I6" s="58">
        <v>0.13</v>
      </c>
      <c r="J6" s="69">
        <f t="shared" si="2"/>
        <v>51.159599999999998</v>
      </c>
      <c r="K6" s="58">
        <v>0.13</v>
      </c>
      <c r="L6" s="107">
        <v>61</v>
      </c>
      <c r="M6" s="69">
        <f t="shared" si="3"/>
        <v>6.1</v>
      </c>
      <c r="N6" s="107">
        <v>84</v>
      </c>
      <c r="O6" s="69">
        <f t="shared" si="4"/>
        <v>8.4</v>
      </c>
      <c r="P6" s="69">
        <f t="shared" ref="P6:P69" si="5">E6+J6+M6+O6</f>
        <v>85.659599999999998</v>
      </c>
      <c r="Q6" s="107" t="s">
        <v>28</v>
      </c>
      <c r="R6" s="107" t="s">
        <v>29</v>
      </c>
    </row>
    <row r="7" spans="1:20" ht="24.95" customHeight="1">
      <c r="A7" s="69">
        <v>3</v>
      </c>
      <c r="B7" s="58" t="s">
        <v>33</v>
      </c>
      <c r="C7" s="58" t="s">
        <v>34</v>
      </c>
      <c r="D7" s="69">
        <v>95.1</v>
      </c>
      <c r="E7" s="69">
        <f t="shared" si="0"/>
        <v>19.02</v>
      </c>
      <c r="F7" s="58" t="s">
        <v>35</v>
      </c>
      <c r="G7" s="58">
        <v>72</v>
      </c>
      <c r="H7" s="58">
        <f t="shared" si="1"/>
        <v>84.384</v>
      </c>
      <c r="I7" s="58">
        <v>0.12</v>
      </c>
      <c r="J7" s="69">
        <f t="shared" si="2"/>
        <v>50.702399999999997</v>
      </c>
      <c r="K7" s="58">
        <v>0.12</v>
      </c>
      <c r="L7" s="69">
        <v>65</v>
      </c>
      <c r="M7" s="69">
        <f t="shared" si="3"/>
        <v>6.5</v>
      </c>
      <c r="N7" s="69">
        <v>82</v>
      </c>
      <c r="O7" s="69">
        <f t="shared" si="4"/>
        <v>8.1999999999999993</v>
      </c>
      <c r="P7" s="69">
        <f t="shared" si="5"/>
        <v>84.422399999999996</v>
      </c>
      <c r="Q7" s="107" t="s">
        <v>28</v>
      </c>
      <c r="R7" s="107" t="s">
        <v>29</v>
      </c>
    </row>
    <row r="8" spans="1:20" ht="24.95" customHeight="1">
      <c r="A8" s="69">
        <v>4</v>
      </c>
      <c r="B8" s="58" t="s">
        <v>36</v>
      </c>
      <c r="C8" s="58" t="s">
        <v>37</v>
      </c>
      <c r="D8" s="69">
        <v>89.6</v>
      </c>
      <c r="E8" s="69">
        <f t="shared" si="0"/>
        <v>17.920000000000002</v>
      </c>
      <c r="F8" s="58" t="s">
        <v>38</v>
      </c>
      <c r="G8" s="58">
        <v>76</v>
      </c>
      <c r="H8" s="58">
        <f t="shared" si="1"/>
        <v>82.32</v>
      </c>
      <c r="I8" s="58">
        <v>0.02</v>
      </c>
      <c r="J8" s="69">
        <f t="shared" si="2"/>
        <v>49.404000000000003</v>
      </c>
      <c r="K8" s="58">
        <v>0.02</v>
      </c>
      <c r="L8" s="69">
        <v>64.5</v>
      </c>
      <c r="M8" s="69">
        <f t="shared" si="3"/>
        <v>6.45</v>
      </c>
      <c r="N8" s="69">
        <v>89</v>
      </c>
      <c r="O8" s="69">
        <f t="shared" si="4"/>
        <v>8.9</v>
      </c>
      <c r="P8" s="69">
        <f t="shared" si="5"/>
        <v>82.674000000000007</v>
      </c>
      <c r="Q8" s="107" t="s">
        <v>28</v>
      </c>
      <c r="R8" s="107" t="s">
        <v>29</v>
      </c>
    </row>
    <row r="9" spans="1:20" ht="27" customHeight="1">
      <c r="A9" s="69">
        <v>5</v>
      </c>
      <c r="B9" s="58" t="s">
        <v>39</v>
      </c>
      <c r="C9" s="58" t="s">
        <v>40</v>
      </c>
      <c r="D9" s="69">
        <v>98.6</v>
      </c>
      <c r="E9" s="69">
        <f t="shared" si="0"/>
        <v>19.72</v>
      </c>
      <c r="F9" s="58" t="s">
        <v>41</v>
      </c>
      <c r="G9" s="58">
        <v>100</v>
      </c>
      <c r="H9" s="58">
        <f t="shared" si="1"/>
        <v>79.8</v>
      </c>
      <c r="I9" s="58">
        <v>0.02</v>
      </c>
      <c r="J9" s="69">
        <f t="shared" si="2"/>
        <v>47.892000000000003</v>
      </c>
      <c r="K9" s="58">
        <v>0.02</v>
      </c>
      <c r="L9" s="69">
        <v>64</v>
      </c>
      <c r="M9" s="69">
        <f t="shared" si="3"/>
        <v>6.4</v>
      </c>
      <c r="N9" s="69">
        <v>81.5</v>
      </c>
      <c r="O9" s="69">
        <f t="shared" si="4"/>
        <v>8.15</v>
      </c>
      <c r="P9" s="69">
        <f t="shared" si="5"/>
        <v>82.162000000000006</v>
      </c>
      <c r="Q9" s="107" t="s">
        <v>28</v>
      </c>
      <c r="R9" s="107" t="s">
        <v>29</v>
      </c>
    </row>
    <row r="10" spans="1:20" ht="27" customHeight="1">
      <c r="A10" s="69">
        <v>6</v>
      </c>
      <c r="B10" s="58" t="s">
        <v>42</v>
      </c>
      <c r="C10" s="58" t="s">
        <v>43</v>
      </c>
      <c r="D10" s="69">
        <v>100</v>
      </c>
      <c r="E10" s="69">
        <f t="shared" si="0"/>
        <v>20</v>
      </c>
      <c r="F10" s="58">
        <v>87.27</v>
      </c>
      <c r="G10" s="58">
        <v>28</v>
      </c>
      <c r="H10" s="58">
        <f t="shared" si="1"/>
        <v>75.415999999999997</v>
      </c>
      <c r="I10" s="58">
        <v>0</v>
      </c>
      <c r="J10" s="69">
        <f t="shared" si="2"/>
        <v>45.249600000000001</v>
      </c>
      <c r="K10" s="58">
        <v>0</v>
      </c>
      <c r="L10" s="69">
        <v>70</v>
      </c>
      <c r="M10" s="69">
        <f t="shared" si="3"/>
        <v>7</v>
      </c>
      <c r="N10" s="69">
        <v>88.5</v>
      </c>
      <c r="O10" s="69">
        <f t="shared" si="4"/>
        <v>8.85</v>
      </c>
      <c r="P10" s="69">
        <f t="shared" si="5"/>
        <v>81.099599999999995</v>
      </c>
      <c r="Q10" s="107" t="s">
        <v>28</v>
      </c>
      <c r="R10" s="107" t="s">
        <v>29</v>
      </c>
    </row>
    <row r="11" spans="1:20" ht="27" customHeight="1">
      <c r="A11" s="69">
        <v>7</v>
      </c>
      <c r="B11" s="58" t="s">
        <v>44</v>
      </c>
      <c r="C11" s="58" t="s">
        <v>45</v>
      </c>
      <c r="D11" s="69">
        <v>95.4</v>
      </c>
      <c r="E11" s="69">
        <f t="shared" si="0"/>
        <v>19.079999999999998</v>
      </c>
      <c r="F11" s="58" t="s">
        <v>46</v>
      </c>
      <c r="G11" s="58">
        <v>25</v>
      </c>
      <c r="H11" s="58">
        <f t="shared" si="1"/>
        <v>74.343999999999994</v>
      </c>
      <c r="I11" s="58">
        <v>2.9999999999999801E-2</v>
      </c>
      <c r="J11" s="69">
        <f t="shared" si="2"/>
        <v>44.624400000000001</v>
      </c>
      <c r="K11" s="58">
        <v>2.9999999999999801E-2</v>
      </c>
      <c r="L11" s="69">
        <v>61</v>
      </c>
      <c r="M11" s="69">
        <f t="shared" si="3"/>
        <v>6.1</v>
      </c>
      <c r="N11" s="69">
        <v>83</v>
      </c>
      <c r="O11" s="69">
        <f t="shared" si="4"/>
        <v>8.3000000000000007</v>
      </c>
      <c r="P11" s="69">
        <f t="shared" si="5"/>
        <v>78.104399999999998</v>
      </c>
      <c r="Q11" s="107" t="s">
        <v>28</v>
      </c>
      <c r="R11" s="107" t="s">
        <v>29</v>
      </c>
    </row>
    <row r="12" spans="1:20" ht="27" customHeight="1">
      <c r="A12" s="69">
        <v>8</v>
      </c>
      <c r="B12" s="58" t="s">
        <v>47</v>
      </c>
      <c r="C12" s="58" t="s">
        <v>48</v>
      </c>
      <c r="D12" s="69">
        <v>100</v>
      </c>
      <c r="E12" s="69">
        <f t="shared" si="0"/>
        <v>20</v>
      </c>
      <c r="F12" s="58" t="s">
        <v>49</v>
      </c>
      <c r="G12" s="58">
        <v>55</v>
      </c>
      <c r="H12" s="58">
        <f t="shared" si="1"/>
        <v>71.471999999999994</v>
      </c>
      <c r="I12" s="58">
        <v>0.2</v>
      </c>
      <c r="J12" s="69">
        <f t="shared" si="2"/>
        <v>43.0032</v>
      </c>
      <c r="K12" s="58">
        <v>0.2</v>
      </c>
      <c r="L12" s="69">
        <v>63.5</v>
      </c>
      <c r="M12" s="69">
        <f t="shared" si="3"/>
        <v>6.35</v>
      </c>
      <c r="N12" s="69">
        <v>81.5</v>
      </c>
      <c r="O12" s="69">
        <f t="shared" si="4"/>
        <v>8.15</v>
      </c>
      <c r="P12" s="69">
        <f t="shared" si="5"/>
        <v>77.503200000000007</v>
      </c>
      <c r="Q12" s="107" t="s">
        <v>28</v>
      </c>
      <c r="R12" s="107" t="s">
        <v>29</v>
      </c>
    </row>
    <row r="13" spans="1:20" ht="27" customHeight="1">
      <c r="A13" s="69">
        <v>9</v>
      </c>
      <c r="B13" s="58" t="s">
        <v>50</v>
      </c>
      <c r="C13" s="58" t="s">
        <v>51</v>
      </c>
      <c r="D13" s="69">
        <v>91</v>
      </c>
      <c r="E13" s="69">
        <f t="shared" si="0"/>
        <v>18.2</v>
      </c>
      <c r="F13" s="58" t="s">
        <v>52</v>
      </c>
      <c r="G13" s="58">
        <v>58</v>
      </c>
      <c r="H13" s="58">
        <f t="shared" si="1"/>
        <v>74.239999999999995</v>
      </c>
      <c r="I13" s="58">
        <v>0.23</v>
      </c>
      <c r="J13" s="69">
        <f t="shared" si="2"/>
        <v>44.682000000000002</v>
      </c>
      <c r="K13" s="58">
        <v>0.23</v>
      </c>
      <c r="L13" s="69">
        <v>64</v>
      </c>
      <c r="M13" s="69">
        <f t="shared" si="3"/>
        <v>6.4</v>
      </c>
      <c r="N13" s="69">
        <v>81</v>
      </c>
      <c r="O13" s="69">
        <f t="shared" si="4"/>
        <v>8.1</v>
      </c>
      <c r="P13" s="69">
        <f t="shared" si="5"/>
        <v>77.382000000000005</v>
      </c>
      <c r="Q13" s="107" t="s">
        <v>28</v>
      </c>
      <c r="R13" s="107" t="s">
        <v>29</v>
      </c>
    </row>
    <row r="14" spans="1:20" ht="27" customHeight="1">
      <c r="A14" s="69">
        <v>10</v>
      </c>
      <c r="B14" s="58" t="s">
        <v>53</v>
      </c>
      <c r="C14" s="58" t="s">
        <v>54</v>
      </c>
      <c r="D14" s="69">
        <v>100</v>
      </c>
      <c r="E14" s="69">
        <f t="shared" si="0"/>
        <v>20</v>
      </c>
      <c r="F14" s="58" t="s">
        <v>55</v>
      </c>
      <c r="G14" s="58">
        <v>43</v>
      </c>
      <c r="H14" s="58">
        <f t="shared" si="1"/>
        <v>70.703999999999994</v>
      </c>
      <c r="I14" s="58">
        <v>0</v>
      </c>
      <c r="J14" s="69">
        <f t="shared" si="2"/>
        <v>42.422400000000003</v>
      </c>
      <c r="K14" s="58">
        <v>0</v>
      </c>
      <c r="L14" s="69">
        <v>64</v>
      </c>
      <c r="M14" s="69">
        <f t="shared" si="3"/>
        <v>6.4</v>
      </c>
      <c r="N14" s="69">
        <v>83.5</v>
      </c>
      <c r="O14" s="69">
        <f t="shared" si="4"/>
        <v>8.35</v>
      </c>
      <c r="P14" s="69">
        <f t="shared" si="5"/>
        <v>77.172399999999996</v>
      </c>
      <c r="Q14" s="107" t="s">
        <v>28</v>
      </c>
      <c r="R14" s="107" t="s">
        <v>29</v>
      </c>
    </row>
    <row r="15" spans="1:20" ht="27" customHeight="1">
      <c r="A15" s="69">
        <v>11</v>
      </c>
      <c r="B15" s="58" t="s">
        <v>56</v>
      </c>
      <c r="C15" s="58" t="s">
        <v>57</v>
      </c>
      <c r="D15" s="69">
        <v>98.6</v>
      </c>
      <c r="E15" s="69">
        <f t="shared" si="0"/>
        <v>19.72</v>
      </c>
      <c r="F15" s="58" t="s">
        <v>58</v>
      </c>
      <c r="G15" s="58">
        <v>25</v>
      </c>
      <c r="H15" s="58">
        <f t="shared" si="1"/>
        <v>69.912000000000006</v>
      </c>
      <c r="I15" s="58">
        <v>0.16</v>
      </c>
      <c r="J15" s="69">
        <f t="shared" si="2"/>
        <v>42.043199999999999</v>
      </c>
      <c r="K15" s="58">
        <v>0.16</v>
      </c>
      <c r="L15" s="69">
        <v>65</v>
      </c>
      <c r="M15" s="69">
        <f t="shared" si="3"/>
        <v>6.5</v>
      </c>
      <c r="N15" s="69">
        <v>83</v>
      </c>
      <c r="O15" s="69">
        <f t="shared" si="4"/>
        <v>8.3000000000000007</v>
      </c>
      <c r="P15" s="69">
        <f t="shared" si="5"/>
        <v>76.563199999999995</v>
      </c>
      <c r="Q15" s="107" t="s">
        <v>28</v>
      </c>
      <c r="R15" s="107" t="s">
        <v>29</v>
      </c>
    </row>
    <row r="16" spans="1:20" ht="27" customHeight="1">
      <c r="A16" s="69">
        <v>12</v>
      </c>
      <c r="B16" s="58" t="s">
        <v>59</v>
      </c>
      <c r="C16" s="58" t="s">
        <v>60</v>
      </c>
      <c r="D16" s="69">
        <v>80</v>
      </c>
      <c r="E16" s="69">
        <f t="shared" si="0"/>
        <v>16</v>
      </c>
      <c r="F16" s="58" t="s">
        <v>61</v>
      </c>
      <c r="G16" s="58">
        <v>55</v>
      </c>
      <c r="H16" s="58">
        <f t="shared" si="1"/>
        <v>77.335999999999999</v>
      </c>
      <c r="I16" s="58">
        <v>0.21</v>
      </c>
      <c r="J16" s="69">
        <f t="shared" si="2"/>
        <v>46.5276</v>
      </c>
      <c r="K16" s="58">
        <v>0.21</v>
      </c>
      <c r="L16" s="69">
        <v>60</v>
      </c>
      <c r="M16" s="69">
        <f t="shared" si="3"/>
        <v>6</v>
      </c>
      <c r="N16" s="69">
        <v>80</v>
      </c>
      <c r="O16" s="69">
        <f t="shared" si="4"/>
        <v>8</v>
      </c>
      <c r="P16" s="69">
        <f t="shared" si="5"/>
        <v>76.527600000000007</v>
      </c>
      <c r="Q16" s="107" t="s">
        <v>28</v>
      </c>
      <c r="R16" s="107" t="s">
        <v>29</v>
      </c>
    </row>
    <row r="17" spans="1:18" ht="27" customHeight="1">
      <c r="A17" s="69">
        <v>13</v>
      </c>
      <c r="B17" s="58" t="s">
        <v>62</v>
      </c>
      <c r="C17" s="58" t="s">
        <v>63</v>
      </c>
      <c r="D17" s="69">
        <v>100</v>
      </c>
      <c r="E17" s="69">
        <f t="shared" si="0"/>
        <v>20</v>
      </c>
      <c r="F17" s="58" t="s">
        <v>64</v>
      </c>
      <c r="G17" s="58">
        <v>11</v>
      </c>
      <c r="H17" s="58">
        <f t="shared" si="1"/>
        <v>67.2</v>
      </c>
      <c r="I17" s="58">
        <v>0.19</v>
      </c>
      <c r="J17" s="69">
        <f t="shared" si="2"/>
        <v>40.433999999999997</v>
      </c>
      <c r="K17" s="58">
        <v>0.19</v>
      </c>
      <c r="L17" s="69">
        <v>64</v>
      </c>
      <c r="M17" s="69">
        <f t="shared" si="3"/>
        <v>6.4</v>
      </c>
      <c r="N17" s="69">
        <v>91.5</v>
      </c>
      <c r="O17" s="69">
        <f t="shared" si="4"/>
        <v>9.15</v>
      </c>
      <c r="P17" s="69">
        <f t="shared" si="5"/>
        <v>75.983999999999995</v>
      </c>
      <c r="Q17" s="107" t="s">
        <v>28</v>
      </c>
      <c r="R17" s="107" t="s">
        <v>29</v>
      </c>
    </row>
    <row r="18" spans="1:18" ht="27" customHeight="1">
      <c r="A18" s="69">
        <v>14</v>
      </c>
      <c r="B18" s="58" t="s">
        <v>65</v>
      </c>
      <c r="C18" s="58" t="s">
        <v>66</v>
      </c>
      <c r="D18" s="107">
        <v>100</v>
      </c>
      <c r="E18" s="69">
        <f t="shared" si="0"/>
        <v>20</v>
      </c>
      <c r="F18" s="58" t="s">
        <v>67</v>
      </c>
      <c r="G18" s="58">
        <v>8</v>
      </c>
      <c r="H18" s="58">
        <f t="shared" si="1"/>
        <v>66.896000000000001</v>
      </c>
      <c r="I18" s="58">
        <v>0</v>
      </c>
      <c r="J18" s="69">
        <f t="shared" si="2"/>
        <v>40.137599999999999</v>
      </c>
      <c r="K18" s="58">
        <v>0</v>
      </c>
      <c r="L18" s="69">
        <v>67</v>
      </c>
      <c r="M18" s="69">
        <f t="shared" si="3"/>
        <v>6.7</v>
      </c>
      <c r="N18" s="69">
        <v>88</v>
      </c>
      <c r="O18" s="69">
        <f t="shared" si="4"/>
        <v>8.8000000000000007</v>
      </c>
      <c r="P18" s="69">
        <f t="shared" si="5"/>
        <v>75.637600000000006</v>
      </c>
      <c r="Q18" s="107" t="s">
        <v>28</v>
      </c>
      <c r="R18" s="107" t="s">
        <v>29</v>
      </c>
    </row>
    <row r="19" spans="1:18" ht="27" customHeight="1">
      <c r="A19" s="69">
        <v>15</v>
      </c>
      <c r="B19" s="58" t="s">
        <v>68</v>
      </c>
      <c r="C19" s="58" t="s">
        <v>69</v>
      </c>
      <c r="D19" s="69">
        <v>100</v>
      </c>
      <c r="E19" s="69">
        <f t="shared" si="0"/>
        <v>20</v>
      </c>
      <c r="F19" s="58" t="s">
        <v>70</v>
      </c>
      <c r="G19" s="58">
        <v>5</v>
      </c>
      <c r="H19" s="58">
        <f t="shared" si="1"/>
        <v>66.575999999999993</v>
      </c>
      <c r="I19" s="58">
        <v>0.16</v>
      </c>
      <c r="J19" s="69">
        <f t="shared" si="2"/>
        <v>40.041600000000003</v>
      </c>
      <c r="K19" s="58">
        <v>0.16</v>
      </c>
      <c r="L19" s="107">
        <v>71.5</v>
      </c>
      <c r="M19" s="69">
        <f t="shared" si="3"/>
        <v>7.15</v>
      </c>
      <c r="N19" s="107">
        <v>84</v>
      </c>
      <c r="O19" s="69">
        <f t="shared" si="4"/>
        <v>8.4</v>
      </c>
      <c r="P19" s="69">
        <f t="shared" si="5"/>
        <v>75.5916</v>
      </c>
      <c r="Q19" s="107" t="s">
        <v>29</v>
      </c>
      <c r="R19" s="107" t="s">
        <v>29</v>
      </c>
    </row>
    <row r="20" spans="1:18" ht="27" customHeight="1">
      <c r="A20" s="69">
        <v>16</v>
      </c>
      <c r="B20" s="58" t="s">
        <v>71</v>
      </c>
      <c r="C20" s="58" t="s">
        <v>72</v>
      </c>
      <c r="D20" s="107">
        <v>95.6</v>
      </c>
      <c r="E20" s="69">
        <f t="shared" si="0"/>
        <v>19.12</v>
      </c>
      <c r="F20" s="58" t="s">
        <v>73</v>
      </c>
      <c r="G20" s="58">
        <v>23</v>
      </c>
      <c r="H20" s="58">
        <f t="shared" si="1"/>
        <v>69.207999999999998</v>
      </c>
      <c r="I20" s="58">
        <v>1.00000000000002E-2</v>
      </c>
      <c r="J20" s="69">
        <f t="shared" si="2"/>
        <v>41.530799999999999</v>
      </c>
      <c r="K20" s="58">
        <v>1.00000000000002E-2</v>
      </c>
      <c r="L20" s="69">
        <v>64.5</v>
      </c>
      <c r="M20" s="69">
        <f t="shared" si="3"/>
        <v>6.45</v>
      </c>
      <c r="N20" s="69">
        <v>81</v>
      </c>
      <c r="O20" s="69">
        <f t="shared" si="4"/>
        <v>8.1</v>
      </c>
      <c r="P20" s="69">
        <f t="shared" si="5"/>
        <v>75.200800000000001</v>
      </c>
      <c r="Q20" s="107" t="s">
        <v>28</v>
      </c>
      <c r="R20" s="107" t="s">
        <v>29</v>
      </c>
    </row>
    <row r="21" spans="1:18" ht="27" customHeight="1">
      <c r="A21" s="69">
        <v>17</v>
      </c>
      <c r="B21" s="58" t="s">
        <v>74</v>
      </c>
      <c r="C21" s="58" t="s">
        <v>75</v>
      </c>
      <c r="D21" s="69">
        <v>81.599999999999994</v>
      </c>
      <c r="E21" s="69">
        <f t="shared" si="0"/>
        <v>16.32</v>
      </c>
      <c r="F21" s="58" t="s">
        <v>76</v>
      </c>
      <c r="G21" s="58">
        <v>29</v>
      </c>
      <c r="H21" s="58">
        <f t="shared" si="1"/>
        <v>72.248000000000005</v>
      </c>
      <c r="I21" s="58">
        <v>0.38</v>
      </c>
      <c r="J21" s="69">
        <f t="shared" si="2"/>
        <v>43.576799999999999</v>
      </c>
      <c r="K21" s="58">
        <v>0.38</v>
      </c>
      <c r="L21" s="69">
        <v>64</v>
      </c>
      <c r="M21" s="69">
        <f t="shared" si="3"/>
        <v>6.4</v>
      </c>
      <c r="N21" s="69">
        <v>84</v>
      </c>
      <c r="O21" s="69">
        <f t="shared" si="4"/>
        <v>8.4</v>
      </c>
      <c r="P21" s="69">
        <f t="shared" si="5"/>
        <v>74.696799999999996</v>
      </c>
      <c r="Q21" s="107" t="s">
        <v>28</v>
      </c>
      <c r="R21" s="69" t="s">
        <v>28</v>
      </c>
    </row>
    <row r="22" spans="1:18" ht="27" customHeight="1">
      <c r="A22" s="69">
        <v>18</v>
      </c>
      <c r="B22" s="58" t="s">
        <v>77</v>
      </c>
      <c r="C22" s="58" t="s">
        <v>78</v>
      </c>
      <c r="D22" s="69">
        <v>86.1</v>
      </c>
      <c r="E22" s="69">
        <f t="shared" si="0"/>
        <v>17.22</v>
      </c>
      <c r="F22" s="58" t="s">
        <v>61</v>
      </c>
      <c r="G22" s="58">
        <v>22</v>
      </c>
      <c r="H22" s="58">
        <f t="shared" si="1"/>
        <v>70.736000000000004</v>
      </c>
      <c r="I22" s="58">
        <v>0.32</v>
      </c>
      <c r="J22" s="69">
        <f t="shared" si="2"/>
        <v>42.633600000000001</v>
      </c>
      <c r="K22" s="58">
        <v>0.32</v>
      </c>
      <c r="L22" s="69">
        <v>64</v>
      </c>
      <c r="M22" s="69">
        <f t="shared" si="3"/>
        <v>6.4</v>
      </c>
      <c r="N22" s="69">
        <v>82.5</v>
      </c>
      <c r="O22" s="69">
        <f t="shared" si="4"/>
        <v>8.25</v>
      </c>
      <c r="P22" s="69">
        <f t="shared" si="5"/>
        <v>74.503600000000006</v>
      </c>
      <c r="Q22" s="107" t="s">
        <v>28</v>
      </c>
      <c r="R22" s="69" t="s">
        <v>28</v>
      </c>
    </row>
    <row r="23" spans="1:18" ht="27" customHeight="1">
      <c r="A23" s="69">
        <v>19</v>
      </c>
      <c r="B23" s="58" t="s">
        <v>79</v>
      </c>
      <c r="C23" s="58" t="s">
        <v>80</v>
      </c>
      <c r="D23" s="69">
        <v>81.599999999999994</v>
      </c>
      <c r="E23" s="69">
        <f t="shared" si="0"/>
        <v>16.32</v>
      </c>
      <c r="F23" s="58" t="s">
        <v>81</v>
      </c>
      <c r="G23" s="58">
        <v>45</v>
      </c>
      <c r="H23" s="58">
        <f t="shared" si="1"/>
        <v>71.983999999999995</v>
      </c>
      <c r="I23" s="58">
        <v>0.28999999999999998</v>
      </c>
      <c r="J23" s="69">
        <f t="shared" si="2"/>
        <v>43.364400000000003</v>
      </c>
      <c r="K23" s="58">
        <v>0.28999999999999998</v>
      </c>
      <c r="L23" s="69">
        <v>60.5</v>
      </c>
      <c r="M23" s="69">
        <f t="shared" si="3"/>
        <v>6.05</v>
      </c>
      <c r="N23" s="69">
        <v>80.5</v>
      </c>
      <c r="O23" s="69">
        <f t="shared" si="4"/>
        <v>8.0500000000000007</v>
      </c>
      <c r="P23" s="69">
        <f t="shared" si="5"/>
        <v>73.784400000000005</v>
      </c>
      <c r="Q23" s="107" t="s">
        <v>28</v>
      </c>
      <c r="R23" s="69" t="s">
        <v>28</v>
      </c>
    </row>
    <row r="24" spans="1:18" ht="27" customHeight="1">
      <c r="A24" s="69">
        <v>20</v>
      </c>
      <c r="B24" s="58" t="s">
        <v>82</v>
      </c>
      <c r="C24" s="58" t="s">
        <v>83</v>
      </c>
      <c r="D24" s="69">
        <v>87.1</v>
      </c>
      <c r="E24" s="69">
        <f t="shared" si="0"/>
        <v>17.420000000000002</v>
      </c>
      <c r="F24" s="58" t="s">
        <v>84</v>
      </c>
      <c r="G24" s="58">
        <v>22</v>
      </c>
      <c r="H24" s="58">
        <f t="shared" si="1"/>
        <v>69.176000000000002</v>
      </c>
      <c r="I24" s="58">
        <v>8.99999999999999E-2</v>
      </c>
      <c r="J24" s="69">
        <f t="shared" si="2"/>
        <v>41.559600000000003</v>
      </c>
      <c r="K24" s="58">
        <v>8.99999999999999E-2</v>
      </c>
      <c r="L24" s="69">
        <v>64</v>
      </c>
      <c r="M24" s="69">
        <f t="shared" si="3"/>
        <v>6.4</v>
      </c>
      <c r="N24" s="69">
        <v>82.5</v>
      </c>
      <c r="O24" s="69">
        <f t="shared" si="4"/>
        <v>8.25</v>
      </c>
      <c r="P24" s="69">
        <f t="shared" si="5"/>
        <v>73.629599999999996</v>
      </c>
      <c r="Q24" s="107" t="s">
        <v>28</v>
      </c>
      <c r="R24" s="69" t="s">
        <v>28</v>
      </c>
    </row>
    <row r="25" spans="1:18" ht="27" customHeight="1">
      <c r="A25" s="69">
        <v>21</v>
      </c>
      <c r="B25" s="58" t="s">
        <v>85</v>
      </c>
      <c r="C25" s="58" t="s">
        <v>86</v>
      </c>
      <c r="D25" s="69">
        <v>95.3</v>
      </c>
      <c r="E25" s="69">
        <f t="shared" si="0"/>
        <v>19.059999999999999</v>
      </c>
      <c r="F25" s="58" t="s">
        <v>87</v>
      </c>
      <c r="G25" s="58">
        <v>8</v>
      </c>
      <c r="H25" s="58">
        <f t="shared" si="1"/>
        <v>66.671999999999997</v>
      </c>
      <c r="I25" s="58">
        <v>0</v>
      </c>
      <c r="J25" s="69">
        <f t="shared" si="2"/>
        <v>40.0032</v>
      </c>
      <c r="K25" s="58">
        <v>0</v>
      </c>
      <c r="L25" s="69">
        <v>60.5</v>
      </c>
      <c r="M25" s="69">
        <f t="shared" si="3"/>
        <v>6.05</v>
      </c>
      <c r="N25" s="69">
        <v>80</v>
      </c>
      <c r="O25" s="69">
        <f t="shared" si="4"/>
        <v>8</v>
      </c>
      <c r="P25" s="69">
        <f t="shared" si="5"/>
        <v>73.113200000000006</v>
      </c>
      <c r="Q25" s="107" t="s">
        <v>28</v>
      </c>
      <c r="R25" s="69" t="s">
        <v>28</v>
      </c>
    </row>
    <row r="26" spans="1:18" ht="27" customHeight="1">
      <c r="A26" s="69">
        <v>22</v>
      </c>
      <c r="B26" s="58" t="s">
        <v>88</v>
      </c>
      <c r="C26" s="58" t="s">
        <v>89</v>
      </c>
      <c r="D26" s="69">
        <v>89.6</v>
      </c>
      <c r="E26" s="69">
        <f t="shared" si="0"/>
        <v>17.920000000000002</v>
      </c>
      <c r="F26" s="58" t="s">
        <v>90</v>
      </c>
      <c r="G26" s="58">
        <v>7</v>
      </c>
      <c r="H26" s="58">
        <f t="shared" si="1"/>
        <v>66.936000000000007</v>
      </c>
      <c r="I26" s="58">
        <v>7.9999999999999599E-2</v>
      </c>
      <c r="J26" s="69">
        <f t="shared" si="2"/>
        <v>40.209600000000002</v>
      </c>
      <c r="K26" s="58">
        <v>7.9999999999999599E-2</v>
      </c>
      <c r="L26" s="69">
        <v>60</v>
      </c>
      <c r="M26" s="69">
        <f t="shared" si="3"/>
        <v>6</v>
      </c>
      <c r="N26" s="69">
        <v>87</v>
      </c>
      <c r="O26" s="69">
        <f t="shared" si="4"/>
        <v>8.6999999999999993</v>
      </c>
      <c r="P26" s="69">
        <f t="shared" si="5"/>
        <v>72.829599999999999</v>
      </c>
      <c r="Q26" s="107" t="s">
        <v>28</v>
      </c>
      <c r="R26" s="69" t="s">
        <v>28</v>
      </c>
    </row>
    <row r="27" spans="1:18" ht="27" customHeight="1">
      <c r="A27" s="69">
        <v>23</v>
      </c>
      <c r="B27" s="58" t="s">
        <v>91</v>
      </c>
      <c r="C27" s="58" t="s">
        <v>92</v>
      </c>
      <c r="D27" s="69">
        <v>81.599999999999994</v>
      </c>
      <c r="E27" s="69">
        <f t="shared" si="0"/>
        <v>16.32</v>
      </c>
      <c r="F27" s="58" t="s">
        <v>93</v>
      </c>
      <c r="G27" s="58">
        <v>7</v>
      </c>
      <c r="H27" s="58">
        <f t="shared" si="1"/>
        <v>68.296000000000006</v>
      </c>
      <c r="I27" s="58">
        <v>0.31</v>
      </c>
      <c r="J27" s="69">
        <f t="shared" si="2"/>
        <v>41.163600000000002</v>
      </c>
      <c r="K27" s="58">
        <v>0.31</v>
      </c>
      <c r="L27" s="69">
        <v>64</v>
      </c>
      <c r="M27" s="69">
        <f t="shared" si="3"/>
        <v>6.4</v>
      </c>
      <c r="N27" s="69">
        <v>82</v>
      </c>
      <c r="O27" s="69">
        <f t="shared" si="4"/>
        <v>8.1999999999999993</v>
      </c>
      <c r="P27" s="69">
        <f t="shared" si="5"/>
        <v>72.083600000000004</v>
      </c>
      <c r="Q27" s="107" t="s">
        <v>28</v>
      </c>
      <c r="R27" s="69" t="s">
        <v>28</v>
      </c>
    </row>
    <row r="28" spans="1:18" ht="27" customHeight="1">
      <c r="A28" s="69">
        <v>24</v>
      </c>
      <c r="B28" s="58" t="s">
        <v>94</v>
      </c>
      <c r="C28" s="58" t="s">
        <v>95</v>
      </c>
      <c r="D28" s="107">
        <v>94.5</v>
      </c>
      <c r="E28" s="69">
        <f t="shared" si="0"/>
        <v>18.899999999999999</v>
      </c>
      <c r="F28" s="58" t="s">
        <v>96</v>
      </c>
      <c r="G28" s="58">
        <v>8</v>
      </c>
      <c r="H28" s="58">
        <f t="shared" si="1"/>
        <v>64.959999999999994</v>
      </c>
      <c r="I28" s="58">
        <v>0.16</v>
      </c>
      <c r="J28" s="69">
        <f t="shared" si="2"/>
        <v>39.072000000000003</v>
      </c>
      <c r="K28" s="58">
        <v>0.16</v>
      </c>
      <c r="L28" s="69">
        <v>60</v>
      </c>
      <c r="M28" s="69">
        <f t="shared" si="3"/>
        <v>6</v>
      </c>
      <c r="N28" s="69">
        <v>80.5</v>
      </c>
      <c r="O28" s="69">
        <f t="shared" si="4"/>
        <v>8.0500000000000007</v>
      </c>
      <c r="P28" s="69">
        <f t="shared" si="5"/>
        <v>72.022000000000006</v>
      </c>
      <c r="Q28" s="107" t="s">
        <v>28</v>
      </c>
      <c r="R28" s="69" t="s">
        <v>28</v>
      </c>
    </row>
    <row r="29" spans="1:18" ht="27" customHeight="1">
      <c r="A29" s="69">
        <v>25</v>
      </c>
      <c r="B29" s="58" t="s">
        <v>97</v>
      </c>
      <c r="C29" s="58" t="s">
        <v>98</v>
      </c>
      <c r="D29" s="69">
        <v>93.6</v>
      </c>
      <c r="E29" s="69">
        <f t="shared" si="0"/>
        <v>18.72</v>
      </c>
      <c r="F29" s="58" t="s">
        <v>99</v>
      </c>
      <c r="G29" s="58">
        <v>5</v>
      </c>
      <c r="H29" s="58">
        <f t="shared" si="1"/>
        <v>64.311999999999998</v>
      </c>
      <c r="I29" s="58">
        <v>0</v>
      </c>
      <c r="J29" s="69">
        <f t="shared" si="2"/>
        <v>38.587200000000003</v>
      </c>
      <c r="K29" s="58">
        <v>0</v>
      </c>
      <c r="L29" s="69">
        <v>60</v>
      </c>
      <c r="M29" s="69">
        <f t="shared" si="3"/>
        <v>6</v>
      </c>
      <c r="N29" s="69">
        <v>81.5</v>
      </c>
      <c r="O29" s="69">
        <f t="shared" si="4"/>
        <v>8.15</v>
      </c>
      <c r="P29" s="69">
        <f t="shared" si="5"/>
        <v>71.4572</v>
      </c>
      <c r="Q29" s="107" t="s">
        <v>28</v>
      </c>
      <c r="R29" s="69" t="s">
        <v>28</v>
      </c>
    </row>
    <row r="30" spans="1:18" ht="27" customHeight="1">
      <c r="A30" s="69">
        <v>26</v>
      </c>
      <c r="B30" s="58" t="s">
        <v>100</v>
      </c>
      <c r="C30" s="58" t="s">
        <v>101</v>
      </c>
      <c r="D30" s="69">
        <v>97.1</v>
      </c>
      <c r="E30" s="69">
        <f t="shared" si="0"/>
        <v>19.420000000000002</v>
      </c>
      <c r="F30" s="58" t="s">
        <v>102</v>
      </c>
      <c r="G30" s="58">
        <v>5</v>
      </c>
      <c r="H30" s="58">
        <f t="shared" si="1"/>
        <v>62.96</v>
      </c>
      <c r="I30" s="58">
        <v>0.22</v>
      </c>
      <c r="J30" s="69">
        <f t="shared" si="2"/>
        <v>37.908000000000001</v>
      </c>
      <c r="K30" s="58">
        <v>0.22</v>
      </c>
      <c r="L30" s="69">
        <v>60</v>
      </c>
      <c r="M30" s="69">
        <f t="shared" si="3"/>
        <v>6</v>
      </c>
      <c r="N30" s="69">
        <v>80</v>
      </c>
      <c r="O30" s="69">
        <f t="shared" si="4"/>
        <v>8</v>
      </c>
      <c r="P30" s="69">
        <f t="shared" si="5"/>
        <v>71.328000000000003</v>
      </c>
      <c r="Q30" s="107" t="s">
        <v>28</v>
      </c>
      <c r="R30" s="69" t="s">
        <v>28</v>
      </c>
    </row>
    <row r="31" spans="1:18" ht="27" customHeight="1">
      <c r="A31" s="69">
        <v>27</v>
      </c>
      <c r="B31" s="58" t="s">
        <v>103</v>
      </c>
      <c r="C31" s="58" t="s">
        <v>104</v>
      </c>
      <c r="D31" s="69">
        <v>93.5</v>
      </c>
      <c r="E31" s="69">
        <f t="shared" si="0"/>
        <v>18.7</v>
      </c>
      <c r="F31" s="58" t="s">
        <v>105</v>
      </c>
      <c r="G31" s="58">
        <v>10</v>
      </c>
      <c r="H31" s="58">
        <f t="shared" si="1"/>
        <v>63.655999999999999</v>
      </c>
      <c r="I31" s="58">
        <v>0</v>
      </c>
      <c r="J31" s="69">
        <f t="shared" si="2"/>
        <v>38.193600000000004</v>
      </c>
      <c r="K31" s="58">
        <v>0</v>
      </c>
      <c r="L31" s="69">
        <v>60</v>
      </c>
      <c r="M31" s="69">
        <f t="shared" si="3"/>
        <v>6</v>
      </c>
      <c r="N31" s="69">
        <v>80.5</v>
      </c>
      <c r="O31" s="69">
        <f t="shared" si="4"/>
        <v>8.0500000000000007</v>
      </c>
      <c r="P31" s="69">
        <f t="shared" si="5"/>
        <v>70.943600000000004</v>
      </c>
      <c r="Q31" s="107" t="s">
        <v>28</v>
      </c>
      <c r="R31" s="69" t="s">
        <v>28</v>
      </c>
    </row>
    <row r="32" spans="1:18" ht="27" customHeight="1">
      <c r="A32" s="69">
        <v>28</v>
      </c>
      <c r="B32" s="58" t="s">
        <v>106</v>
      </c>
      <c r="C32" s="58" t="s">
        <v>107</v>
      </c>
      <c r="D32" s="69">
        <v>80</v>
      </c>
      <c r="E32" s="69">
        <f t="shared" si="0"/>
        <v>16</v>
      </c>
      <c r="F32" s="58" t="s">
        <v>108</v>
      </c>
      <c r="G32" s="58">
        <v>28</v>
      </c>
      <c r="H32" s="58">
        <f t="shared" si="1"/>
        <v>67.912000000000006</v>
      </c>
      <c r="I32" s="58">
        <v>0.27</v>
      </c>
      <c r="J32" s="69">
        <f t="shared" si="2"/>
        <v>40.909199999999998</v>
      </c>
      <c r="K32" s="58">
        <v>0.27</v>
      </c>
      <c r="L32" s="69">
        <v>60</v>
      </c>
      <c r="M32" s="69">
        <f t="shared" si="3"/>
        <v>6</v>
      </c>
      <c r="N32" s="69">
        <v>80</v>
      </c>
      <c r="O32" s="69">
        <f t="shared" si="4"/>
        <v>8</v>
      </c>
      <c r="P32" s="69">
        <f t="shared" si="5"/>
        <v>70.909199999999998</v>
      </c>
      <c r="Q32" s="107" t="s">
        <v>28</v>
      </c>
      <c r="R32" s="69" t="s">
        <v>28</v>
      </c>
    </row>
    <row r="33" spans="1:18" ht="27" customHeight="1">
      <c r="A33" s="69">
        <v>29</v>
      </c>
      <c r="B33" s="58" t="s">
        <v>109</v>
      </c>
      <c r="C33" s="58" t="s">
        <v>110</v>
      </c>
      <c r="D33" s="107">
        <v>85</v>
      </c>
      <c r="E33" s="69">
        <f t="shared" si="0"/>
        <v>17</v>
      </c>
      <c r="F33" s="58" t="s">
        <v>111</v>
      </c>
      <c r="G33" s="58">
        <v>5</v>
      </c>
      <c r="H33" s="58">
        <f t="shared" si="1"/>
        <v>65.584000000000003</v>
      </c>
      <c r="I33" s="58">
        <v>0.14000000000000001</v>
      </c>
      <c r="J33" s="69">
        <f t="shared" si="2"/>
        <v>39.434399999999997</v>
      </c>
      <c r="K33" s="58">
        <v>0.14000000000000001</v>
      </c>
      <c r="L33" s="69">
        <v>60</v>
      </c>
      <c r="M33" s="69">
        <f t="shared" si="3"/>
        <v>6</v>
      </c>
      <c r="N33" s="69">
        <v>80</v>
      </c>
      <c r="O33" s="69">
        <f t="shared" si="4"/>
        <v>8</v>
      </c>
      <c r="P33" s="69">
        <f t="shared" si="5"/>
        <v>70.434399999999997</v>
      </c>
      <c r="Q33" s="107" t="s">
        <v>28</v>
      </c>
      <c r="R33" s="69" t="s">
        <v>28</v>
      </c>
    </row>
    <row r="34" spans="1:18" ht="27" customHeight="1">
      <c r="A34" s="69">
        <v>30</v>
      </c>
      <c r="B34" s="58" t="s">
        <v>112</v>
      </c>
      <c r="C34" s="58" t="s">
        <v>113</v>
      </c>
      <c r="D34" s="107">
        <v>85.5</v>
      </c>
      <c r="E34" s="69">
        <f t="shared" si="0"/>
        <v>17.100000000000001</v>
      </c>
      <c r="F34" s="58" t="s">
        <v>114</v>
      </c>
      <c r="G34" s="58">
        <v>5</v>
      </c>
      <c r="H34" s="58">
        <f t="shared" si="1"/>
        <v>65.144000000000005</v>
      </c>
      <c r="I34" s="58">
        <v>0.04</v>
      </c>
      <c r="J34" s="69">
        <f t="shared" si="2"/>
        <v>39.110399999999998</v>
      </c>
      <c r="K34" s="58">
        <v>0.04</v>
      </c>
      <c r="L34" s="107">
        <v>60</v>
      </c>
      <c r="M34" s="69">
        <f t="shared" si="3"/>
        <v>6</v>
      </c>
      <c r="N34" s="107">
        <v>80.5</v>
      </c>
      <c r="O34" s="69">
        <f t="shared" si="4"/>
        <v>8.0500000000000007</v>
      </c>
      <c r="P34" s="69">
        <f t="shared" si="5"/>
        <v>70.260400000000004</v>
      </c>
      <c r="Q34" s="107" t="s">
        <v>28</v>
      </c>
      <c r="R34" s="69" t="s">
        <v>28</v>
      </c>
    </row>
    <row r="35" spans="1:18" ht="27" customHeight="1">
      <c r="A35" s="69">
        <v>31</v>
      </c>
      <c r="B35" s="58" t="s">
        <v>115</v>
      </c>
      <c r="C35" s="58" t="s">
        <v>116</v>
      </c>
      <c r="D35" s="69">
        <v>94.1</v>
      </c>
      <c r="E35" s="69">
        <f t="shared" si="0"/>
        <v>18.82</v>
      </c>
      <c r="F35" s="58" t="s">
        <v>117</v>
      </c>
      <c r="G35" s="58">
        <v>8</v>
      </c>
      <c r="H35" s="58">
        <f t="shared" si="1"/>
        <v>60.991999999999997</v>
      </c>
      <c r="I35" s="58">
        <v>0.16</v>
      </c>
      <c r="J35" s="69">
        <f t="shared" si="2"/>
        <v>36.691200000000002</v>
      </c>
      <c r="K35" s="58">
        <v>0.16</v>
      </c>
      <c r="L35" s="69">
        <v>64.5</v>
      </c>
      <c r="M35" s="69">
        <f t="shared" si="3"/>
        <v>6.45</v>
      </c>
      <c r="N35" s="69">
        <v>80.5</v>
      </c>
      <c r="O35" s="69">
        <f t="shared" si="4"/>
        <v>8.0500000000000007</v>
      </c>
      <c r="P35" s="69">
        <f t="shared" si="5"/>
        <v>70.011200000000002</v>
      </c>
      <c r="Q35" s="107" t="s">
        <v>28</v>
      </c>
      <c r="R35" s="69" t="s">
        <v>28</v>
      </c>
    </row>
    <row r="36" spans="1:18" ht="27" customHeight="1">
      <c r="A36" s="69">
        <v>32</v>
      </c>
      <c r="B36" s="58" t="s">
        <v>118</v>
      </c>
      <c r="C36" s="58" t="s">
        <v>119</v>
      </c>
      <c r="D36" s="69">
        <v>80</v>
      </c>
      <c r="E36" s="69">
        <f t="shared" si="0"/>
        <v>16</v>
      </c>
      <c r="F36" s="58" t="s">
        <v>120</v>
      </c>
      <c r="G36" s="58">
        <v>0</v>
      </c>
      <c r="H36" s="58">
        <f t="shared" si="1"/>
        <v>66.400000000000006</v>
      </c>
      <c r="I36" s="58">
        <v>1.00000000000002E-2</v>
      </c>
      <c r="J36" s="69">
        <f t="shared" si="2"/>
        <v>39.845999999999997</v>
      </c>
      <c r="K36" s="58">
        <v>1.00000000000002E-2</v>
      </c>
      <c r="L36" s="69">
        <v>60</v>
      </c>
      <c r="M36" s="69">
        <f t="shared" si="3"/>
        <v>6</v>
      </c>
      <c r="N36" s="69">
        <v>80</v>
      </c>
      <c r="O36" s="69">
        <f t="shared" si="4"/>
        <v>8</v>
      </c>
      <c r="P36" s="69">
        <f t="shared" si="5"/>
        <v>69.846000000000004</v>
      </c>
      <c r="Q36" s="107" t="s">
        <v>28</v>
      </c>
      <c r="R36" s="69" t="s">
        <v>28</v>
      </c>
    </row>
    <row r="37" spans="1:18" ht="27" customHeight="1">
      <c r="A37" s="69">
        <v>33</v>
      </c>
      <c r="B37" s="58" t="s">
        <v>121</v>
      </c>
      <c r="C37" s="58" t="s">
        <v>122</v>
      </c>
      <c r="D37" s="69">
        <v>97.5</v>
      </c>
      <c r="E37" s="69">
        <f t="shared" si="0"/>
        <v>19.5</v>
      </c>
      <c r="F37" s="58" t="s">
        <v>123</v>
      </c>
      <c r="G37" s="58">
        <v>5</v>
      </c>
      <c r="H37" s="58">
        <f t="shared" si="1"/>
        <v>59.591999999999999</v>
      </c>
      <c r="I37" s="58">
        <v>0</v>
      </c>
      <c r="J37" s="69">
        <f t="shared" si="2"/>
        <v>35.755200000000002</v>
      </c>
      <c r="K37" s="58">
        <v>0</v>
      </c>
      <c r="L37" s="107">
        <v>64.5</v>
      </c>
      <c r="M37" s="69">
        <f t="shared" si="3"/>
        <v>6.45</v>
      </c>
      <c r="N37" s="107">
        <v>80.5</v>
      </c>
      <c r="O37" s="69">
        <f t="shared" si="4"/>
        <v>8.0500000000000007</v>
      </c>
      <c r="P37" s="69">
        <f t="shared" si="5"/>
        <v>69.755200000000002</v>
      </c>
      <c r="Q37" s="107" t="s">
        <v>28</v>
      </c>
      <c r="R37" s="69" t="s">
        <v>28</v>
      </c>
    </row>
    <row r="38" spans="1:18" ht="27" customHeight="1">
      <c r="A38" s="69">
        <v>34</v>
      </c>
      <c r="B38" s="58" t="s">
        <v>124</v>
      </c>
      <c r="C38" s="58" t="s">
        <v>125</v>
      </c>
      <c r="D38" s="69">
        <v>80</v>
      </c>
      <c r="E38" s="69">
        <f t="shared" si="0"/>
        <v>16</v>
      </c>
      <c r="F38" s="58" t="s">
        <v>126</v>
      </c>
      <c r="G38" s="58">
        <v>0</v>
      </c>
      <c r="H38" s="58">
        <f t="shared" si="1"/>
        <v>66.048000000000002</v>
      </c>
      <c r="I38" s="58">
        <v>4.9999999999999802E-2</v>
      </c>
      <c r="J38" s="69">
        <f t="shared" si="2"/>
        <v>39.658799999999999</v>
      </c>
      <c r="K38" s="58">
        <v>4.9999999999999802E-2</v>
      </c>
      <c r="L38" s="69">
        <v>60</v>
      </c>
      <c r="M38" s="69">
        <f t="shared" si="3"/>
        <v>6</v>
      </c>
      <c r="N38" s="69">
        <v>80</v>
      </c>
      <c r="O38" s="69">
        <f t="shared" si="4"/>
        <v>8</v>
      </c>
      <c r="P38" s="69">
        <f t="shared" si="5"/>
        <v>69.658799999999999</v>
      </c>
      <c r="Q38" s="107" t="s">
        <v>28</v>
      </c>
      <c r="R38" s="69" t="s">
        <v>28</v>
      </c>
    </row>
    <row r="39" spans="1:18" ht="27" customHeight="1">
      <c r="A39" s="69">
        <v>35</v>
      </c>
      <c r="B39" s="58" t="s">
        <v>127</v>
      </c>
      <c r="C39" s="58" t="s">
        <v>128</v>
      </c>
      <c r="D39" s="69">
        <v>93</v>
      </c>
      <c r="E39" s="69">
        <f t="shared" si="0"/>
        <v>18.600000000000001</v>
      </c>
      <c r="F39" s="58" t="s">
        <v>129</v>
      </c>
      <c r="G39" s="58">
        <v>8</v>
      </c>
      <c r="H39" s="58">
        <f t="shared" si="1"/>
        <v>60.904000000000003</v>
      </c>
      <c r="I39" s="58">
        <v>0.12</v>
      </c>
      <c r="J39" s="69">
        <f t="shared" si="2"/>
        <v>36.614400000000003</v>
      </c>
      <c r="K39" s="58">
        <v>0.12</v>
      </c>
      <c r="L39" s="69">
        <v>64</v>
      </c>
      <c r="M39" s="69">
        <f t="shared" si="3"/>
        <v>6.4</v>
      </c>
      <c r="N39" s="69">
        <v>80</v>
      </c>
      <c r="O39" s="69">
        <f t="shared" si="4"/>
        <v>8</v>
      </c>
      <c r="P39" s="69">
        <f t="shared" si="5"/>
        <v>69.614400000000003</v>
      </c>
      <c r="Q39" s="107" t="s">
        <v>28</v>
      </c>
      <c r="R39" s="69" t="s">
        <v>28</v>
      </c>
    </row>
    <row r="40" spans="1:18" ht="27" customHeight="1">
      <c r="A40" s="69">
        <v>36</v>
      </c>
      <c r="B40" s="58" t="s">
        <v>130</v>
      </c>
      <c r="C40" s="58" t="s">
        <v>131</v>
      </c>
      <c r="D40" s="69">
        <v>94.5</v>
      </c>
      <c r="E40" s="69">
        <f t="shared" si="0"/>
        <v>18.899999999999999</v>
      </c>
      <c r="F40" s="58" t="s">
        <v>132</v>
      </c>
      <c r="G40" s="58">
        <v>5</v>
      </c>
      <c r="H40" s="58">
        <f t="shared" si="1"/>
        <v>61.024000000000001</v>
      </c>
      <c r="I40" s="58">
        <v>0</v>
      </c>
      <c r="J40" s="69">
        <f t="shared" si="2"/>
        <v>36.614400000000003</v>
      </c>
      <c r="K40" s="58">
        <v>0</v>
      </c>
      <c r="L40" s="69">
        <v>60</v>
      </c>
      <c r="M40" s="69">
        <f t="shared" si="3"/>
        <v>6</v>
      </c>
      <c r="N40" s="69">
        <v>80</v>
      </c>
      <c r="O40" s="69">
        <f t="shared" si="4"/>
        <v>8</v>
      </c>
      <c r="P40" s="69">
        <f t="shared" si="5"/>
        <v>69.514399999999995</v>
      </c>
      <c r="Q40" s="107" t="s">
        <v>28</v>
      </c>
      <c r="R40" s="69" t="s">
        <v>28</v>
      </c>
    </row>
    <row r="41" spans="1:18" ht="27" customHeight="1">
      <c r="A41" s="69">
        <v>37</v>
      </c>
      <c r="B41" s="58" t="s">
        <v>133</v>
      </c>
      <c r="C41" s="58" t="s">
        <v>134</v>
      </c>
      <c r="D41" s="69">
        <v>80</v>
      </c>
      <c r="E41" s="69">
        <f t="shared" si="0"/>
        <v>16</v>
      </c>
      <c r="F41" s="58" t="s">
        <v>135</v>
      </c>
      <c r="G41" s="58">
        <v>0</v>
      </c>
      <c r="H41" s="58">
        <f t="shared" si="1"/>
        <v>65.632000000000005</v>
      </c>
      <c r="I41" s="58">
        <v>5.9999999999999602E-2</v>
      </c>
      <c r="J41" s="69">
        <f t="shared" si="2"/>
        <v>39.415199999999999</v>
      </c>
      <c r="K41" s="58">
        <v>5.9999999999999602E-2</v>
      </c>
      <c r="L41" s="69">
        <v>60</v>
      </c>
      <c r="M41" s="69">
        <f t="shared" si="3"/>
        <v>6</v>
      </c>
      <c r="N41" s="69">
        <v>80</v>
      </c>
      <c r="O41" s="69">
        <f t="shared" si="4"/>
        <v>8</v>
      </c>
      <c r="P41" s="69">
        <f t="shared" si="5"/>
        <v>69.415199999999999</v>
      </c>
      <c r="Q41" s="107" t="s">
        <v>28</v>
      </c>
      <c r="R41" s="69" t="s">
        <v>28</v>
      </c>
    </row>
    <row r="42" spans="1:18" ht="27" customHeight="1">
      <c r="A42" s="69">
        <v>38</v>
      </c>
      <c r="B42" s="58" t="s">
        <v>136</v>
      </c>
      <c r="C42" s="58" t="s">
        <v>137</v>
      </c>
      <c r="D42" s="69">
        <v>94</v>
      </c>
      <c r="E42" s="69">
        <f t="shared" si="0"/>
        <v>18.8</v>
      </c>
      <c r="F42" s="58" t="s">
        <v>138</v>
      </c>
      <c r="G42" s="58">
        <v>5</v>
      </c>
      <c r="H42" s="58">
        <f t="shared" si="1"/>
        <v>60.456000000000003</v>
      </c>
      <c r="I42" s="58">
        <v>0.14000000000000001</v>
      </c>
      <c r="J42" s="69">
        <f t="shared" si="2"/>
        <v>36.357599999999998</v>
      </c>
      <c r="K42" s="58">
        <v>0.14000000000000001</v>
      </c>
      <c r="L42" s="69">
        <v>60</v>
      </c>
      <c r="M42" s="69">
        <f t="shared" si="3"/>
        <v>6</v>
      </c>
      <c r="N42" s="69">
        <v>80</v>
      </c>
      <c r="O42" s="69">
        <f t="shared" si="4"/>
        <v>8</v>
      </c>
      <c r="P42" s="69">
        <f t="shared" si="5"/>
        <v>69.157600000000002</v>
      </c>
      <c r="Q42" s="107" t="s">
        <v>28</v>
      </c>
      <c r="R42" s="69" t="s">
        <v>28</v>
      </c>
    </row>
    <row r="43" spans="1:18" ht="27" customHeight="1">
      <c r="A43" s="69">
        <v>39</v>
      </c>
      <c r="B43" s="58" t="s">
        <v>139</v>
      </c>
      <c r="C43" s="58" t="s">
        <v>140</v>
      </c>
      <c r="D43" s="69">
        <v>84</v>
      </c>
      <c r="E43" s="69">
        <f t="shared" si="0"/>
        <v>16.8</v>
      </c>
      <c r="F43" s="58" t="s">
        <v>141</v>
      </c>
      <c r="G43" s="58">
        <v>0</v>
      </c>
      <c r="H43" s="58">
        <f t="shared" si="1"/>
        <v>63.567999999999998</v>
      </c>
      <c r="I43" s="58">
        <v>0.12</v>
      </c>
      <c r="J43" s="69">
        <f t="shared" si="2"/>
        <v>38.212800000000001</v>
      </c>
      <c r="K43" s="58">
        <v>0.12</v>
      </c>
      <c r="L43" s="69">
        <v>60</v>
      </c>
      <c r="M43" s="69">
        <f t="shared" si="3"/>
        <v>6</v>
      </c>
      <c r="N43" s="69">
        <v>80</v>
      </c>
      <c r="O43" s="69">
        <f t="shared" si="4"/>
        <v>8</v>
      </c>
      <c r="P43" s="69">
        <f t="shared" si="5"/>
        <v>69.012799999999999</v>
      </c>
      <c r="Q43" s="107" t="s">
        <v>28</v>
      </c>
      <c r="R43" s="69" t="s">
        <v>28</v>
      </c>
    </row>
    <row r="44" spans="1:18" ht="27" customHeight="1">
      <c r="A44" s="69">
        <v>40</v>
      </c>
      <c r="B44" s="58" t="s">
        <v>142</v>
      </c>
      <c r="C44" s="58" t="s">
        <v>143</v>
      </c>
      <c r="D44" s="69">
        <v>84.1</v>
      </c>
      <c r="E44" s="69">
        <f t="shared" si="0"/>
        <v>16.82</v>
      </c>
      <c r="F44" s="58" t="s">
        <v>144</v>
      </c>
      <c r="G44" s="58">
        <v>5</v>
      </c>
      <c r="H44" s="58">
        <f t="shared" si="1"/>
        <v>62.08</v>
      </c>
      <c r="I44" s="58">
        <v>0.18</v>
      </c>
      <c r="J44" s="69">
        <f t="shared" si="2"/>
        <v>37.356000000000002</v>
      </c>
      <c r="K44" s="58">
        <v>0.18</v>
      </c>
      <c r="L44" s="69">
        <v>64</v>
      </c>
      <c r="M44" s="69">
        <f t="shared" si="3"/>
        <v>6.4</v>
      </c>
      <c r="N44" s="69">
        <v>81</v>
      </c>
      <c r="O44" s="69">
        <f t="shared" si="4"/>
        <v>8.1</v>
      </c>
      <c r="P44" s="69">
        <f t="shared" si="5"/>
        <v>68.676000000000002</v>
      </c>
      <c r="Q44" s="107" t="s">
        <v>28</v>
      </c>
      <c r="R44" s="69" t="s">
        <v>28</v>
      </c>
    </row>
    <row r="45" spans="1:18" ht="27" customHeight="1">
      <c r="A45" s="69">
        <v>41</v>
      </c>
      <c r="B45" s="58" t="s">
        <v>145</v>
      </c>
      <c r="C45" s="58" t="s">
        <v>146</v>
      </c>
      <c r="D45" s="69">
        <v>85</v>
      </c>
      <c r="E45" s="69">
        <f t="shared" si="0"/>
        <v>17</v>
      </c>
      <c r="F45" s="58" t="s">
        <v>147</v>
      </c>
      <c r="G45" s="58">
        <v>0</v>
      </c>
      <c r="H45" s="58">
        <f t="shared" si="1"/>
        <v>62.456000000000003</v>
      </c>
      <c r="I45" s="58">
        <v>0.32</v>
      </c>
      <c r="J45" s="69">
        <f t="shared" si="2"/>
        <v>37.665599999999998</v>
      </c>
      <c r="K45" s="58">
        <v>0.32</v>
      </c>
      <c r="L45" s="69">
        <v>60</v>
      </c>
      <c r="M45" s="69">
        <f t="shared" si="3"/>
        <v>6</v>
      </c>
      <c r="N45" s="69">
        <v>80</v>
      </c>
      <c r="O45" s="69">
        <f t="shared" si="4"/>
        <v>8</v>
      </c>
      <c r="P45" s="69">
        <f t="shared" si="5"/>
        <v>68.665599999999998</v>
      </c>
      <c r="Q45" s="107" t="s">
        <v>28</v>
      </c>
      <c r="R45" s="69" t="s">
        <v>28</v>
      </c>
    </row>
    <row r="46" spans="1:18" ht="27" customHeight="1">
      <c r="A46" s="69">
        <v>42</v>
      </c>
      <c r="B46" s="58" t="s">
        <v>148</v>
      </c>
      <c r="C46" s="58" t="s">
        <v>149</v>
      </c>
      <c r="D46" s="69">
        <v>84.5</v>
      </c>
      <c r="E46" s="69">
        <f t="shared" si="0"/>
        <v>16.899999999999999</v>
      </c>
      <c r="F46" s="58" t="s">
        <v>49</v>
      </c>
      <c r="G46" s="58">
        <v>5</v>
      </c>
      <c r="H46" s="58">
        <f t="shared" si="1"/>
        <v>61.472000000000001</v>
      </c>
      <c r="I46" s="58">
        <v>8.99999999999999E-2</v>
      </c>
      <c r="J46" s="69">
        <f t="shared" si="2"/>
        <v>36.937199999999997</v>
      </c>
      <c r="K46" s="58">
        <v>8.99999999999999E-2</v>
      </c>
      <c r="L46" s="69">
        <v>64</v>
      </c>
      <c r="M46" s="69">
        <f t="shared" si="3"/>
        <v>6.4</v>
      </c>
      <c r="N46" s="69">
        <v>81</v>
      </c>
      <c r="O46" s="69">
        <f t="shared" si="4"/>
        <v>8.1</v>
      </c>
      <c r="P46" s="69">
        <f t="shared" si="5"/>
        <v>68.337199999999996</v>
      </c>
      <c r="Q46" s="107" t="s">
        <v>28</v>
      </c>
      <c r="R46" s="69" t="s">
        <v>28</v>
      </c>
    </row>
    <row r="47" spans="1:18" ht="27" customHeight="1">
      <c r="A47" s="69">
        <v>43</v>
      </c>
      <c r="B47" s="58" t="s">
        <v>150</v>
      </c>
      <c r="C47" s="58" t="s">
        <v>151</v>
      </c>
      <c r="D47" s="69">
        <v>95.6</v>
      </c>
      <c r="E47" s="69">
        <f t="shared" si="0"/>
        <v>19.12</v>
      </c>
      <c r="F47" s="58" t="s">
        <v>152</v>
      </c>
      <c r="G47" s="58">
        <v>5</v>
      </c>
      <c r="H47" s="58">
        <f t="shared" si="1"/>
        <v>57.616</v>
      </c>
      <c r="I47" s="58">
        <v>0.15</v>
      </c>
      <c r="J47" s="69">
        <f t="shared" si="2"/>
        <v>34.659599999999998</v>
      </c>
      <c r="K47" s="58">
        <v>0.15</v>
      </c>
      <c r="L47" s="69">
        <v>64</v>
      </c>
      <c r="M47" s="69">
        <f t="shared" si="3"/>
        <v>6.4</v>
      </c>
      <c r="N47" s="69">
        <v>80.5</v>
      </c>
      <c r="O47" s="69">
        <f t="shared" si="4"/>
        <v>8.0500000000000007</v>
      </c>
      <c r="P47" s="69">
        <f t="shared" si="5"/>
        <v>68.229600000000005</v>
      </c>
      <c r="Q47" s="107" t="s">
        <v>28</v>
      </c>
      <c r="R47" s="69" t="s">
        <v>28</v>
      </c>
    </row>
    <row r="48" spans="1:18" ht="27" customHeight="1">
      <c r="A48" s="69">
        <v>44</v>
      </c>
      <c r="B48" s="58" t="s">
        <v>153</v>
      </c>
      <c r="C48" s="58" t="s">
        <v>154</v>
      </c>
      <c r="D48" s="69">
        <v>80</v>
      </c>
      <c r="E48" s="69">
        <f t="shared" si="0"/>
        <v>16</v>
      </c>
      <c r="F48" s="58" t="s">
        <v>155</v>
      </c>
      <c r="G48" s="58">
        <v>0</v>
      </c>
      <c r="H48" s="58">
        <f t="shared" si="1"/>
        <v>63.456000000000003</v>
      </c>
      <c r="I48" s="58">
        <v>6.0000000000000102E-2</v>
      </c>
      <c r="J48" s="69">
        <f t="shared" si="2"/>
        <v>38.1096</v>
      </c>
      <c r="K48" s="58">
        <v>6.0000000000000102E-2</v>
      </c>
      <c r="L48" s="69">
        <v>60</v>
      </c>
      <c r="M48" s="69">
        <f t="shared" si="3"/>
        <v>6</v>
      </c>
      <c r="N48" s="69">
        <v>80</v>
      </c>
      <c r="O48" s="69">
        <f t="shared" si="4"/>
        <v>8</v>
      </c>
      <c r="P48" s="69">
        <f t="shared" si="5"/>
        <v>68.1096</v>
      </c>
      <c r="Q48" s="107" t="s">
        <v>28</v>
      </c>
      <c r="R48" s="69" t="s">
        <v>28</v>
      </c>
    </row>
    <row r="49" spans="1:18" ht="27" customHeight="1">
      <c r="A49" s="69">
        <v>45</v>
      </c>
      <c r="B49" s="58" t="s">
        <v>156</v>
      </c>
      <c r="C49" s="58" t="s">
        <v>157</v>
      </c>
      <c r="D49" s="69">
        <v>85</v>
      </c>
      <c r="E49" s="69">
        <f t="shared" si="0"/>
        <v>17</v>
      </c>
      <c r="F49" s="58" t="s">
        <v>158</v>
      </c>
      <c r="G49" s="58">
        <v>5</v>
      </c>
      <c r="H49" s="58">
        <f t="shared" si="1"/>
        <v>61.735999999999997</v>
      </c>
      <c r="I49" s="58">
        <v>5.0000000000000301E-2</v>
      </c>
      <c r="J49" s="69">
        <f t="shared" si="2"/>
        <v>37.071599999999997</v>
      </c>
      <c r="K49" s="58">
        <v>5.0000000000000301E-2</v>
      </c>
      <c r="L49" s="69">
        <v>60</v>
      </c>
      <c r="M49" s="69">
        <f t="shared" si="3"/>
        <v>6</v>
      </c>
      <c r="N49" s="69">
        <v>80</v>
      </c>
      <c r="O49" s="69">
        <f t="shared" si="4"/>
        <v>8</v>
      </c>
      <c r="P49" s="69">
        <f t="shared" si="5"/>
        <v>68.071600000000004</v>
      </c>
      <c r="Q49" s="107" t="s">
        <v>28</v>
      </c>
      <c r="R49" s="69" t="s">
        <v>28</v>
      </c>
    </row>
    <row r="50" spans="1:18" ht="27" customHeight="1">
      <c r="A50" s="69">
        <v>46</v>
      </c>
      <c r="B50" s="58" t="s">
        <v>159</v>
      </c>
      <c r="C50" s="58" t="s">
        <v>160</v>
      </c>
      <c r="D50" s="69">
        <v>80</v>
      </c>
      <c r="E50" s="69">
        <f t="shared" si="0"/>
        <v>16</v>
      </c>
      <c r="F50" s="58" t="s">
        <v>161</v>
      </c>
      <c r="G50" s="58">
        <v>0</v>
      </c>
      <c r="H50" s="58">
        <f t="shared" si="1"/>
        <v>63.136000000000003</v>
      </c>
      <c r="I50" s="58">
        <v>0.28999999999999998</v>
      </c>
      <c r="J50" s="69">
        <f t="shared" si="2"/>
        <v>38.055599999999998</v>
      </c>
      <c r="K50" s="58">
        <v>0.28999999999999998</v>
      </c>
      <c r="L50" s="69">
        <v>60</v>
      </c>
      <c r="M50" s="69">
        <f t="shared" si="3"/>
        <v>6</v>
      </c>
      <c r="N50" s="69">
        <v>80</v>
      </c>
      <c r="O50" s="69">
        <f t="shared" si="4"/>
        <v>8</v>
      </c>
      <c r="P50" s="69">
        <f t="shared" si="5"/>
        <v>68.055599999999998</v>
      </c>
      <c r="Q50" s="107" t="s">
        <v>28</v>
      </c>
      <c r="R50" s="69" t="s">
        <v>162</v>
      </c>
    </row>
    <row r="51" spans="1:18" ht="27" customHeight="1">
      <c r="A51" s="69">
        <v>47</v>
      </c>
      <c r="B51" s="58" t="s">
        <v>163</v>
      </c>
      <c r="C51" s="58" t="s">
        <v>164</v>
      </c>
      <c r="D51" s="69">
        <v>80.599999999999994</v>
      </c>
      <c r="E51" s="69">
        <f t="shared" si="0"/>
        <v>16.12</v>
      </c>
      <c r="F51" s="58" t="s">
        <v>165</v>
      </c>
      <c r="G51" s="58">
        <v>0</v>
      </c>
      <c r="H51" s="58">
        <f t="shared" si="1"/>
        <v>62.152000000000001</v>
      </c>
      <c r="I51" s="58">
        <v>0.24</v>
      </c>
      <c r="J51" s="69">
        <f t="shared" si="2"/>
        <v>37.435200000000002</v>
      </c>
      <c r="K51" s="58">
        <v>0.24</v>
      </c>
      <c r="L51" s="69">
        <v>64</v>
      </c>
      <c r="M51" s="69">
        <f t="shared" si="3"/>
        <v>6.4</v>
      </c>
      <c r="N51" s="69">
        <v>80</v>
      </c>
      <c r="O51" s="69">
        <f t="shared" si="4"/>
        <v>8</v>
      </c>
      <c r="P51" s="69">
        <f t="shared" si="5"/>
        <v>67.955200000000005</v>
      </c>
      <c r="Q51" s="107" t="s">
        <v>28</v>
      </c>
      <c r="R51" s="69" t="s">
        <v>162</v>
      </c>
    </row>
    <row r="52" spans="1:18" ht="27" customHeight="1">
      <c r="A52" s="69">
        <v>48</v>
      </c>
      <c r="B52" s="58" t="s">
        <v>166</v>
      </c>
      <c r="C52" s="58" t="s">
        <v>167</v>
      </c>
      <c r="D52" s="69">
        <v>80</v>
      </c>
      <c r="E52" s="69">
        <f t="shared" si="0"/>
        <v>16</v>
      </c>
      <c r="F52" s="58" t="s">
        <v>168</v>
      </c>
      <c r="G52" s="58">
        <v>0</v>
      </c>
      <c r="H52" s="58">
        <f t="shared" si="1"/>
        <v>62.768000000000001</v>
      </c>
      <c r="I52" s="58">
        <v>0.19</v>
      </c>
      <c r="J52" s="69">
        <f t="shared" si="2"/>
        <v>37.774799999999999</v>
      </c>
      <c r="K52" s="58">
        <v>0.19</v>
      </c>
      <c r="L52" s="69">
        <v>60</v>
      </c>
      <c r="M52" s="69">
        <f t="shared" si="3"/>
        <v>6</v>
      </c>
      <c r="N52" s="69">
        <v>80</v>
      </c>
      <c r="O52" s="69">
        <f t="shared" si="4"/>
        <v>8</v>
      </c>
      <c r="P52" s="69">
        <f t="shared" si="5"/>
        <v>67.774799999999999</v>
      </c>
      <c r="Q52" s="107" t="s">
        <v>28</v>
      </c>
      <c r="R52" s="69" t="s">
        <v>162</v>
      </c>
    </row>
    <row r="53" spans="1:18" ht="27" customHeight="1">
      <c r="A53" s="69">
        <v>49</v>
      </c>
      <c r="B53" s="58" t="s">
        <v>169</v>
      </c>
      <c r="C53" s="58" t="s">
        <v>170</v>
      </c>
      <c r="D53" s="69">
        <v>85</v>
      </c>
      <c r="E53" s="69">
        <f t="shared" si="0"/>
        <v>17</v>
      </c>
      <c r="F53" s="58" t="s">
        <v>171</v>
      </c>
      <c r="G53" s="58">
        <v>5</v>
      </c>
      <c r="H53" s="58">
        <f t="shared" si="1"/>
        <v>60.783999999999999</v>
      </c>
      <c r="I53" s="58">
        <v>0.31</v>
      </c>
      <c r="J53" s="69">
        <f t="shared" si="2"/>
        <v>36.656399999999998</v>
      </c>
      <c r="K53" s="58">
        <v>0.31</v>
      </c>
      <c r="L53" s="69">
        <v>60</v>
      </c>
      <c r="M53" s="69">
        <f t="shared" si="3"/>
        <v>6</v>
      </c>
      <c r="N53" s="69">
        <v>80</v>
      </c>
      <c r="O53" s="69">
        <f t="shared" si="4"/>
        <v>8</v>
      </c>
      <c r="P53" s="69">
        <f t="shared" si="5"/>
        <v>67.656400000000005</v>
      </c>
      <c r="Q53" s="107" t="s">
        <v>28</v>
      </c>
      <c r="R53" s="69" t="s">
        <v>162</v>
      </c>
    </row>
    <row r="54" spans="1:18" ht="27" customHeight="1">
      <c r="A54" s="69">
        <v>50</v>
      </c>
      <c r="B54" s="58" t="s">
        <v>172</v>
      </c>
      <c r="C54" s="58" t="s">
        <v>173</v>
      </c>
      <c r="D54" s="69">
        <v>82</v>
      </c>
      <c r="E54" s="69">
        <f t="shared" si="0"/>
        <v>16.399999999999999</v>
      </c>
      <c r="F54" s="58" t="s">
        <v>174</v>
      </c>
      <c r="G54" s="58">
        <v>0</v>
      </c>
      <c r="H54" s="58">
        <f t="shared" si="1"/>
        <v>60.792000000000002</v>
      </c>
      <c r="I54" s="58">
        <v>0.17</v>
      </c>
      <c r="J54" s="69">
        <f t="shared" si="2"/>
        <v>36.577199999999998</v>
      </c>
      <c r="K54" s="58">
        <v>0.17</v>
      </c>
      <c r="L54" s="69">
        <v>60</v>
      </c>
      <c r="M54" s="69">
        <f t="shared" si="3"/>
        <v>6</v>
      </c>
      <c r="N54" s="69">
        <v>83</v>
      </c>
      <c r="O54" s="69">
        <f t="shared" si="4"/>
        <v>8.3000000000000007</v>
      </c>
      <c r="P54" s="69">
        <f t="shared" si="5"/>
        <v>67.277199999999993</v>
      </c>
      <c r="Q54" s="107" t="s">
        <v>29</v>
      </c>
      <c r="R54" s="69" t="s">
        <v>162</v>
      </c>
    </row>
    <row r="55" spans="1:18" ht="27" customHeight="1">
      <c r="A55" s="69">
        <v>51</v>
      </c>
      <c r="B55" s="58" t="s">
        <v>175</v>
      </c>
      <c r="C55" s="58" t="s">
        <v>176</v>
      </c>
      <c r="D55" s="69">
        <v>80</v>
      </c>
      <c r="E55" s="69">
        <f t="shared" si="0"/>
        <v>16</v>
      </c>
      <c r="F55" s="58" t="s">
        <v>177</v>
      </c>
      <c r="G55" s="58">
        <v>0</v>
      </c>
      <c r="H55" s="58">
        <f t="shared" si="1"/>
        <v>61.8</v>
      </c>
      <c r="I55" s="58">
        <v>0.16</v>
      </c>
      <c r="J55" s="69">
        <f t="shared" si="2"/>
        <v>37.176000000000002</v>
      </c>
      <c r="K55" s="58">
        <v>0.16</v>
      </c>
      <c r="L55" s="69">
        <v>60</v>
      </c>
      <c r="M55" s="69">
        <f t="shared" si="3"/>
        <v>6</v>
      </c>
      <c r="N55" s="69">
        <v>80</v>
      </c>
      <c r="O55" s="69">
        <f t="shared" si="4"/>
        <v>8</v>
      </c>
      <c r="P55" s="69">
        <f t="shared" si="5"/>
        <v>67.176000000000002</v>
      </c>
      <c r="Q55" s="107" t="s">
        <v>28</v>
      </c>
      <c r="R55" s="69" t="s">
        <v>162</v>
      </c>
    </row>
    <row r="56" spans="1:18" ht="27" customHeight="1">
      <c r="A56" s="69">
        <v>52</v>
      </c>
      <c r="B56" s="58" t="s">
        <v>178</v>
      </c>
      <c r="C56" s="58" t="s">
        <v>179</v>
      </c>
      <c r="D56" s="69">
        <v>80</v>
      </c>
      <c r="E56" s="69">
        <f t="shared" si="0"/>
        <v>16</v>
      </c>
      <c r="F56" s="58" t="s">
        <v>180</v>
      </c>
      <c r="G56" s="58">
        <v>0</v>
      </c>
      <c r="H56" s="58">
        <f t="shared" si="1"/>
        <v>61.783999999999999</v>
      </c>
      <c r="I56" s="58">
        <v>0.14000000000000001</v>
      </c>
      <c r="J56" s="69">
        <f t="shared" si="2"/>
        <v>37.154400000000003</v>
      </c>
      <c r="K56" s="58">
        <v>0.14000000000000001</v>
      </c>
      <c r="L56" s="69">
        <v>60</v>
      </c>
      <c r="M56" s="69">
        <f t="shared" si="3"/>
        <v>6</v>
      </c>
      <c r="N56" s="69">
        <v>80</v>
      </c>
      <c r="O56" s="69">
        <f t="shared" si="4"/>
        <v>8</v>
      </c>
      <c r="P56" s="69">
        <f t="shared" si="5"/>
        <v>67.154399999999995</v>
      </c>
      <c r="Q56" s="107" t="s">
        <v>28</v>
      </c>
      <c r="R56" s="69" t="s">
        <v>162</v>
      </c>
    </row>
    <row r="57" spans="1:18" ht="27" customHeight="1">
      <c r="A57" s="69">
        <v>53</v>
      </c>
      <c r="B57" s="58" t="s">
        <v>181</v>
      </c>
      <c r="C57" s="58" t="s">
        <v>182</v>
      </c>
      <c r="D57" s="69">
        <v>80</v>
      </c>
      <c r="E57" s="69">
        <f t="shared" si="0"/>
        <v>16</v>
      </c>
      <c r="F57" s="58" t="s">
        <v>183</v>
      </c>
      <c r="G57" s="58">
        <v>0</v>
      </c>
      <c r="H57" s="58">
        <f t="shared" si="1"/>
        <v>61.911999999999999</v>
      </c>
      <c r="I57" s="58">
        <v>0</v>
      </c>
      <c r="J57" s="69">
        <f t="shared" si="2"/>
        <v>37.147199999999998</v>
      </c>
      <c r="K57" s="58">
        <v>0</v>
      </c>
      <c r="L57" s="69">
        <v>60</v>
      </c>
      <c r="M57" s="69">
        <f t="shared" si="3"/>
        <v>6</v>
      </c>
      <c r="N57" s="69">
        <v>80</v>
      </c>
      <c r="O57" s="69">
        <f t="shared" si="4"/>
        <v>8</v>
      </c>
      <c r="P57" s="69">
        <f t="shared" si="5"/>
        <v>67.147199999999998</v>
      </c>
      <c r="Q57" s="107" t="s">
        <v>28</v>
      </c>
      <c r="R57" s="69" t="s">
        <v>162</v>
      </c>
    </row>
    <row r="58" spans="1:18" ht="27" customHeight="1">
      <c r="A58" s="69">
        <v>54</v>
      </c>
      <c r="B58" s="58" t="s">
        <v>184</v>
      </c>
      <c r="C58" s="58" t="s">
        <v>185</v>
      </c>
      <c r="D58" s="69">
        <v>80</v>
      </c>
      <c r="E58" s="69">
        <f t="shared" si="0"/>
        <v>16</v>
      </c>
      <c r="F58" s="58" t="s">
        <v>186</v>
      </c>
      <c r="G58" s="58">
        <v>0</v>
      </c>
      <c r="H58" s="58">
        <f t="shared" si="1"/>
        <v>61.192</v>
      </c>
      <c r="I58" s="58">
        <v>0.14000000000000001</v>
      </c>
      <c r="J58" s="69">
        <f t="shared" si="2"/>
        <v>36.799199999999999</v>
      </c>
      <c r="K58" s="58">
        <v>0.14000000000000001</v>
      </c>
      <c r="L58" s="69">
        <v>60</v>
      </c>
      <c r="M58" s="69">
        <f t="shared" si="3"/>
        <v>6</v>
      </c>
      <c r="N58" s="69">
        <v>80</v>
      </c>
      <c r="O58" s="69">
        <f t="shared" si="4"/>
        <v>8</v>
      </c>
      <c r="P58" s="69">
        <f t="shared" si="5"/>
        <v>66.799199999999999</v>
      </c>
      <c r="Q58" s="107" t="s">
        <v>28</v>
      </c>
      <c r="R58" s="69" t="s">
        <v>162</v>
      </c>
    </row>
    <row r="59" spans="1:18" ht="27" customHeight="1">
      <c r="A59" s="69">
        <v>55</v>
      </c>
      <c r="B59" s="58" t="s">
        <v>187</v>
      </c>
      <c r="C59" s="58" t="s">
        <v>188</v>
      </c>
      <c r="D59" s="69">
        <v>80</v>
      </c>
      <c r="E59" s="69">
        <f t="shared" si="0"/>
        <v>16</v>
      </c>
      <c r="F59" s="58" t="s">
        <v>189</v>
      </c>
      <c r="G59" s="58">
        <v>0</v>
      </c>
      <c r="H59" s="58">
        <f t="shared" si="1"/>
        <v>60.328000000000003</v>
      </c>
      <c r="I59" s="58">
        <v>0.23</v>
      </c>
      <c r="J59" s="69">
        <f t="shared" si="2"/>
        <v>36.334800000000001</v>
      </c>
      <c r="K59" s="58">
        <v>0.23</v>
      </c>
      <c r="L59" s="69">
        <v>60</v>
      </c>
      <c r="M59" s="69">
        <f t="shared" si="3"/>
        <v>6</v>
      </c>
      <c r="N59" s="69">
        <v>80</v>
      </c>
      <c r="O59" s="69">
        <f t="shared" si="4"/>
        <v>8</v>
      </c>
      <c r="P59" s="69">
        <f t="shared" si="5"/>
        <v>66.334800000000001</v>
      </c>
      <c r="Q59" s="107" t="s">
        <v>28</v>
      </c>
      <c r="R59" s="69" t="s">
        <v>162</v>
      </c>
    </row>
    <row r="60" spans="1:18" ht="27" customHeight="1">
      <c r="A60" s="69">
        <v>56</v>
      </c>
      <c r="B60" s="58" t="s">
        <v>190</v>
      </c>
      <c r="C60" s="58" t="s">
        <v>191</v>
      </c>
      <c r="D60" s="69">
        <v>80</v>
      </c>
      <c r="E60" s="69">
        <f t="shared" si="0"/>
        <v>16</v>
      </c>
      <c r="F60" s="58" t="s">
        <v>192</v>
      </c>
      <c r="G60" s="58">
        <v>0</v>
      </c>
      <c r="H60" s="58">
        <f t="shared" si="1"/>
        <v>60.088000000000001</v>
      </c>
      <c r="I60" s="58">
        <v>0.37</v>
      </c>
      <c r="J60" s="69">
        <f t="shared" si="2"/>
        <v>36.274799999999999</v>
      </c>
      <c r="K60" s="58">
        <v>0.37</v>
      </c>
      <c r="L60" s="69">
        <v>60</v>
      </c>
      <c r="M60" s="69">
        <f t="shared" si="3"/>
        <v>6</v>
      </c>
      <c r="N60" s="69">
        <v>80</v>
      </c>
      <c r="O60" s="69">
        <f t="shared" si="4"/>
        <v>8</v>
      </c>
      <c r="P60" s="69">
        <f t="shared" si="5"/>
        <v>66.274799999999999</v>
      </c>
      <c r="Q60" s="107" t="s">
        <v>28</v>
      </c>
      <c r="R60" s="69" t="s">
        <v>162</v>
      </c>
    </row>
    <row r="61" spans="1:18" ht="27" customHeight="1">
      <c r="A61" s="69">
        <v>57</v>
      </c>
      <c r="B61" s="58" t="s">
        <v>193</v>
      </c>
      <c r="C61" s="58" t="s">
        <v>194</v>
      </c>
      <c r="D61" s="69">
        <v>80</v>
      </c>
      <c r="E61" s="69">
        <f t="shared" si="0"/>
        <v>16</v>
      </c>
      <c r="F61" s="58" t="s">
        <v>195</v>
      </c>
      <c r="G61" s="58">
        <v>0</v>
      </c>
      <c r="H61" s="58">
        <f t="shared" si="1"/>
        <v>59.752000000000002</v>
      </c>
      <c r="I61" s="58">
        <v>0.34</v>
      </c>
      <c r="J61" s="69">
        <f t="shared" si="2"/>
        <v>36.055199999999999</v>
      </c>
      <c r="K61" s="58">
        <v>0.34</v>
      </c>
      <c r="L61" s="69">
        <v>60</v>
      </c>
      <c r="M61" s="69">
        <f t="shared" si="3"/>
        <v>6</v>
      </c>
      <c r="N61" s="69">
        <v>80</v>
      </c>
      <c r="O61" s="69">
        <f t="shared" si="4"/>
        <v>8</v>
      </c>
      <c r="P61" s="69">
        <f t="shared" si="5"/>
        <v>66.055199999999999</v>
      </c>
      <c r="Q61" s="107" t="s">
        <v>28</v>
      </c>
      <c r="R61" s="69" t="s">
        <v>162</v>
      </c>
    </row>
    <row r="62" spans="1:18" ht="27" customHeight="1">
      <c r="A62" s="69">
        <v>58</v>
      </c>
      <c r="B62" s="58" t="s">
        <v>196</v>
      </c>
      <c r="C62" s="58" t="s">
        <v>197</v>
      </c>
      <c r="D62" s="69">
        <v>80</v>
      </c>
      <c r="E62" s="69">
        <f t="shared" si="0"/>
        <v>16</v>
      </c>
      <c r="F62" s="58" t="s">
        <v>198</v>
      </c>
      <c r="G62" s="58">
        <v>0</v>
      </c>
      <c r="H62" s="58">
        <f t="shared" si="1"/>
        <v>59.512</v>
      </c>
      <c r="I62" s="58">
        <v>0.44</v>
      </c>
      <c r="J62" s="69">
        <f t="shared" si="2"/>
        <v>35.971200000000003</v>
      </c>
      <c r="K62" s="58">
        <v>0.44</v>
      </c>
      <c r="L62" s="69">
        <v>60</v>
      </c>
      <c r="M62" s="69">
        <f t="shared" si="3"/>
        <v>6</v>
      </c>
      <c r="N62" s="69">
        <v>80</v>
      </c>
      <c r="O62" s="69">
        <f t="shared" si="4"/>
        <v>8</v>
      </c>
      <c r="P62" s="69">
        <f t="shared" si="5"/>
        <v>65.971199999999996</v>
      </c>
      <c r="Q62" s="107" t="s">
        <v>28</v>
      </c>
      <c r="R62" s="69" t="s">
        <v>162</v>
      </c>
    </row>
    <row r="63" spans="1:18" ht="27" customHeight="1">
      <c r="A63" s="69">
        <v>59</v>
      </c>
      <c r="B63" s="58" t="s">
        <v>199</v>
      </c>
      <c r="C63" s="58" t="s">
        <v>200</v>
      </c>
      <c r="D63" s="69">
        <v>80</v>
      </c>
      <c r="E63" s="69">
        <f t="shared" si="0"/>
        <v>16</v>
      </c>
      <c r="F63" s="58" t="s">
        <v>171</v>
      </c>
      <c r="G63" s="58">
        <v>0</v>
      </c>
      <c r="H63" s="58">
        <f t="shared" si="1"/>
        <v>59.783999999999999</v>
      </c>
      <c r="I63" s="58">
        <v>0</v>
      </c>
      <c r="J63" s="69">
        <f t="shared" si="2"/>
        <v>35.870399999999997</v>
      </c>
      <c r="K63" s="58">
        <v>0</v>
      </c>
      <c r="L63" s="69">
        <v>60</v>
      </c>
      <c r="M63" s="69">
        <f t="shared" si="3"/>
        <v>6</v>
      </c>
      <c r="N63" s="69">
        <v>80</v>
      </c>
      <c r="O63" s="69">
        <f t="shared" si="4"/>
        <v>8</v>
      </c>
      <c r="P63" s="69">
        <f t="shared" si="5"/>
        <v>65.870400000000004</v>
      </c>
      <c r="Q63" s="107" t="s">
        <v>28</v>
      </c>
      <c r="R63" s="69" t="s">
        <v>162</v>
      </c>
    </row>
    <row r="64" spans="1:18" ht="27" customHeight="1">
      <c r="A64" s="69">
        <v>60</v>
      </c>
      <c r="B64" s="58" t="s">
        <v>201</v>
      </c>
      <c r="C64" s="58" t="s">
        <v>202</v>
      </c>
      <c r="D64" s="69">
        <v>80</v>
      </c>
      <c r="E64" s="69">
        <f t="shared" si="0"/>
        <v>16</v>
      </c>
      <c r="F64" s="58" t="s">
        <v>203</v>
      </c>
      <c r="G64" s="58">
        <v>0</v>
      </c>
      <c r="H64" s="58">
        <f t="shared" si="1"/>
        <v>56.968000000000004</v>
      </c>
      <c r="I64" s="58">
        <v>0.15</v>
      </c>
      <c r="J64" s="69">
        <f t="shared" si="2"/>
        <v>34.270800000000001</v>
      </c>
      <c r="K64" s="58">
        <v>0.15</v>
      </c>
      <c r="L64" s="69">
        <v>75</v>
      </c>
      <c r="M64" s="69">
        <f t="shared" si="3"/>
        <v>7.5</v>
      </c>
      <c r="N64" s="69">
        <v>80.5</v>
      </c>
      <c r="O64" s="69">
        <f t="shared" si="4"/>
        <v>8.0500000000000007</v>
      </c>
      <c r="P64" s="69">
        <f t="shared" si="5"/>
        <v>65.820800000000006</v>
      </c>
      <c r="Q64" s="107" t="s">
        <v>28</v>
      </c>
      <c r="R64" s="69" t="s">
        <v>162</v>
      </c>
    </row>
    <row r="65" spans="1:18" ht="27" customHeight="1">
      <c r="A65" s="69">
        <v>61</v>
      </c>
      <c r="B65" s="58" t="s">
        <v>204</v>
      </c>
      <c r="C65" s="58" t="s">
        <v>205</v>
      </c>
      <c r="D65" s="69">
        <v>80</v>
      </c>
      <c r="E65" s="69">
        <f t="shared" si="0"/>
        <v>16</v>
      </c>
      <c r="F65" s="58" t="s">
        <v>206</v>
      </c>
      <c r="G65" s="58">
        <v>0</v>
      </c>
      <c r="H65" s="58">
        <f t="shared" si="1"/>
        <v>59.32</v>
      </c>
      <c r="I65" s="58">
        <v>0.26</v>
      </c>
      <c r="J65" s="69">
        <f t="shared" si="2"/>
        <v>35.747999999999998</v>
      </c>
      <c r="K65" s="58">
        <v>0.26</v>
      </c>
      <c r="L65" s="69">
        <v>60</v>
      </c>
      <c r="M65" s="69">
        <f t="shared" si="3"/>
        <v>6</v>
      </c>
      <c r="N65" s="69">
        <v>80</v>
      </c>
      <c r="O65" s="69">
        <f t="shared" si="4"/>
        <v>8</v>
      </c>
      <c r="P65" s="69">
        <f t="shared" si="5"/>
        <v>65.748000000000005</v>
      </c>
      <c r="Q65" s="107" t="s">
        <v>28</v>
      </c>
      <c r="R65" s="69" t="s">
        <v>162</v>
      </c>
    </row>
    <row r="66" spans="1:18" ht="27" customHeight="1">
      <c r="A66" s="69">
        <v>62</v>
      </c>
      <c r="B66" s="58" t="s">
        <v>207</v>
      </c>
      <c r="C66" s="58" t="s">
        <v>208</v>
      </c>
      <c r="D66" s="69">
        <v>80</v>
      </c>
      <c r="E66" s="69">
        <f t="shared" si="0"/>
        <v>16</v>
      </c>
      <c r="F66" s="58" t="s">
        <v>209</v>
      </c>
      <c r="G66" s="58">
        <v>0</v>
      </c>
      <c r="H66" s="58">
        <f t="shared" si="1"/>
        <v>58.896000000000001</v>
      </c>
      <c r="I66" s="58">
        <v>0.34</v>
      </c>
      <c r="J66" s="69">
        <f t="shared" si="2"/>
        <v>35.541600000000003</v>
      </c>
      <c r="K66" s="58">
        <v>0.34</v>
      </c>
      <c r="L66" s="69">
        <v>60</v>
      </c>
      <c r="M66" s="69">
        <f t="shared" si="3"/>
        <v>6</v>
      </c>
      <c r="N66" s="69">
        <v>80</v>
      </c>
      <c r="O66" s="69">
        <f t="shared" si="4"/>
        <v>8</v>
      </c>
      <c r="P66" s="69">
        <f t="shared" si="5"/>
        <v>65.541600000000003</v>
      </c>
      <c r="Q66" s="107" t="s">
        <v>28</v>
      </c>
      <c r="R66" s="69" t="s">
        <v>162</v>
      </c>
    </row>
    <row r="67" spans="1:18" ht="27" customHeight="1">
      <c r="A67" s="69">
        <v>63</v>
      </c>
      <c r="B67" s="58" t="s">
        <v>210</v>
      </c>
      <c r="C67" s="58" t="s">
        <v>211</v>
      </c>
      <c r="D67" s="69">
        <v>80</v>
      </c>
      <c r="E67" s="69">
        <f t="shared" si="0"/>
        <v>16</v>
      </c>
      <c r="F67" s="58" t="s">
        <v>212</v>
      </c>
      <c r="G67" s="58">
        <v>0</v>
      </c>
      <c r="H67" s="58">
        <f t="shared" si="1"/>
        <v>58.264000000000003</v>
      </c>
      <c r="I67" s="58">
        <v>0.48</v>
      </c>
      <c r="J67" s="69">
        <f t="shared" si="2"/>
        <v>35.246400000000001</v>
      </c>
      <c r="K67" s="58">
        <v>0.48</v>
      </c>
      <c r="L67" s="69">
        <v>60</v>
      </c>
      <c r="M67" s="69">
        <f t="shared" si="3"/>
        <v>6</v>
      </c>
      <c r="N67" s="69">
        <v>80</v>
      </c>
      <c r="O67" s="69">
        <f t="shared" si="4"/>
        <v>8</v>
      </c>
      <c r="P67" s="69">
        <f t="shared" si="5"/>
        <v>65.246399999999994</v>
      </c>
      <c r="Q67" s="107" t="s">
        <v>28</v>
      </c>
      <c r="R67" s="69" t="s">
        <v>162</v>
      </c>
    </row>
    <row r="68" spans="1:18" ht="27" customHeight="1">
      <c r="A68" s="69">
        <v>64</v>
      </c>
      <c r="B68" s="58" t="s">
        <v>213</v>
      </c>
      <c r="C68" s="58" t="s">
        <v>214</v>
      </c>
      <c r="D68" s="69">
        <v>80</v>
      </c>
      <c r="E68" s="69">
        <f t="shared" si="0"/>
        <v>16</v>
      </c>
      <c r="F68" s="58" t="s">
        <v>215</v>
      </c>
      <c r="G68" s="58">
        <v>0</v>
      </c>
      <c r="H68" s="58">
        <f t="shared" si="1"/>
        <v>58.207999999999998</v>
      </c>
      <c r="I68" s="58">
        <v>5.0000000000000301E-2</v>
      </c>
      <c r="J68" s="69">
        <f t="shared" si="2"/>
        <v>34.954799999999999</v>
      </c>
      <c r="K68" s="58">
        <v>5.0000000000000301E-2</v>
      </c>
      <c r="L68" s="69">
        <v>60</v>
      </c>
      <c r="M68" s="69">
        <f t="shared" si="3"/>
        <v>6</v>
      </c>
      <c r="N68" s="69">
        <v>80</v>
      </c>
      <c r="O68" s="69">
        <f t="shared" si="4"/>
        <v>8</v>
      </c>
      <c r="P68" s="69">
        <f t="shared" si="5"/>
        <v>64.954800000000006</v>
      </c>
      <c r="Q68" s="107" t="s">
        <v>28</v>
      </c>
      <c r="R68" s="69" t="s">
        <v>162</v>
      </c>
    </row>
    <row r="69" spans="1:18" ht="27" customHeight="1">
      <c r="A69" s="69">
        <v>65</v>
      </c>
      <c r="B69" s="58" t="s">
        <v>216</v>
      </c>
      <c r="C69" s="58" t="s">
        <v>217</v>
      </c>
      <c r="D69" s="69">
        <v>80</v>
      </c>
      <c r="E69" s="69">
        <f t="shared" ref="E69:E80" si="6">D69*0.2</f>
        <v>16</v>
      </c>
      <c r="F69" s="58" t="s">
        <v>218</v>
      </c>
      <c r="G69" s="58">
        <v>0</v>
      </c>
      <c r="H69" s="58">
        <f t="shared" ref="H69:H80" si="7">F69*0.8+G69*0.2</f>
        <v>57.984000000000002</v>
      </c>
      <c r="I69" s="58">
        <v>0.1</v>
      </c>
      <c r="J69" s="69">
        <f t="shared" ref="J69:J80" si="8">(H69+I69)*0.6</f>
        <v>34.8504</v>
      </c>
      <c r="K69" s="58">
        <v>0.1</v>
      </c>
      <c r="L69" s="69">
        <v>60</v>
      </c>
      <c r="M69" s="69">
        <f t="shared" ref="M69:M80" si="9">L69*0.1</f>
        <v>6</v>
      </c>
      <c r="N69" s="69">
        <v>80</v>
      </c>
      <c r="O69" s="69">
        <f t="shared" ref="O69:O80" si="10">N69*0.1</f>
        <v>8</v>
      </c>
      <c r="P69" s="69">
        <f t="shared" si="5"/>
        <v>64.850399999999993</v>
      </c>
      <c r="Q69" s="107" t="s">
        <v>28</v>
      </c>
      <c r="R69" s="69" t="s">
        <v>162</v>
      </c>
    </row>
    <row r="70" spans="1:18" ht="27" customHeight="1">
      <c r="A70" s="69">
        <v>66</v>
      </c>
      <c r="B70" s="58" t="s">
        <v>219</v>
      </c>
      <c r="C70" s="58" t="s">
        <v>220</v>
      </c>
      <c r="D70" s="69">
        <v>80</v>
      </c>
      <c r="E70" s="69">
        <f t="shared" si="6"/>
        <v>16</v>
      </c>
      <c r="F70" s="58" t="s">
        <v>221</v>
      </c>
      <c r="G70" s="58">
        <v>0</v>
      </c>
      <c r="H70" s="58">
        <f t="shared" si="7"/>
        <v>57.576000000000001</v>
      </c>
      <c r="I70" s="58">
        <v>0.14000000000000001</v>
      </c>
      <c r="J70" s="69">
        <f t="shared" si="8"/>
        <v>34.629600000000003</v>
      </c>
      <c r="K70" s="58">
        <v>0.14000000000000001</v>
      </c>
      <c r="L70" s="69">
        <v>60</v>
      </c>
      <c r="M70" s="69">
        <f t="shared" si="9"/>
        <v>6</v>
      </c>
      <c r="N70" s="69">
        <v>80</v>
      </c>
      <c r="O70" s="69">
        <f t="shared" si="10"/>
        <v>8</v>
      </c>
      <c r="P70" s="69">
        <f t="shared" ref="P70:P80" si="11">E70+J70+M70+O70</f>
        <v>64.629599999999996</v>
      </c>
      <c r="Q70" s="107" t="s">
        <v>28</v>
      </c>
      <c r="R70" s="69" t="s">
        <v>162</v>
      </c>
    </row>
    <row r="71" spans="1:18" ht="27" customHeight="1">
      <c r="A71" s="69">
        <v>67</v>
      </c>
      <c r="B71" s="58" t="s">
        <v>222</v>
      </c>
      <c r="C71" s="58" t="s">
        <v>223</v>
      </c>
      <c r="D71" s="69">
        <v>80</v>
      </c>
      <c r="E71" s="69">
        <f t="shared" si="6"/>
        <v>16</v>
      </c>
      <c r="F71" s="58" t="s">
        <v>224</v>
      </c>
      <c r="G71" s="58">
        <v>0</v>
      </c>
      <c r="H71" s="58">
        <f t="shared" si="7"/>
        <v>57.52</v>
      </c>
      <c r="I71" s="58">
        <v>0.17</v>
      </c>
      <c r="J71" s="69">
        <f t="shared" si="8"/>
        <v>34.613999999999997</v>
      </c>
      <c r="K71" s="58">
        <v>0.17</v>
      </c>
      <c r="L71" s="107">
        <v>60</v>
      </c>
      <c r="M71" s="69">
        <f t="shared" si="9"/>
        <v>6</v>
      </c>
      <c r="N71" s="107">
        <v>80</v>
      </c>
      <c r="O71" s="69">
        <f t="shared" si="10"/>
        <v>8</v>
      </c>
      <c r="P71" s="69">
        <f t="shared" si="11"/>
        <v>64.614000000000004</v>
      </c>
      <c r="Q71" s="107" t="s">
        <v>28</v>
      </c>
      <c r="R71" s="69" t="s">
        <v>162</v>
      </c>
    </row>
    <row r="72" spans="1:18" ht="27" customHeight="1">
      <c r="A72" s="69">
        <v>68</v>
      </c>
      <c r="B72" s="58" t="s">
        <v>225</v>
      </c>
      <c r="C72" s="58" t="s">
        <v>226</v>
      </c>
      <c r="D72" s="69">
        <v>80</v>
      </c>
      <c r="E72" s="69">
        <f t="shared" si="6"/>
        <v>16</v>
      </c>
      <c r="F72" s="58" t="s">
        <v>227</v>
      </c>
      <c r="G72" s="58">
        <v>0</v>
      </c>
      <c r="H72" s="58">
        <f t="shared" si="7"/>
        <v>56.856000000000002</v>
      </c>
      <c r="I72" s="58">
        <v>6.9999999999999798E-2</v>
      </c>
      <c r="J72" s="69">
        <f t="shared" si="8"/>
        <v>34.1556</v>
      </c>
      <c r="K72" s="58">
        <v>6.9999999999999798E-2</v>
      </c>
      <c r="L72" s="69">
        <v>60</v>
      </c>
      <c r="M72" s="69">
        <f t="shared" si="9"/>
        <v>6</v>
      </c>
      <c r="N72" s="69">
        <v>80</v>
      </c>
      <c r="O72" s="69">
        <f t="shared" si="10"/>
        <v>8</v>
      </c>
      <c r="P72" s="69">
        <f t="shared" si="11"/>
        <v>64.155600000000007</v>
      </c>
      <c r="Q72" s="107" t="s">
        <v>28</v>
      </c>
      <c r="R72" s="69" t="s">
        <v>162</v>
      </c>
    </row>
    <row r="73" spans="1:18" ht="27" customHeight="1">
      <c r="A73" s="69">
        <v>69</v>
      </c>
      <c r="B73" s="58" t="s">
        <v>228</v>
      </c>
      <c r="C73" s="58" t="s">
        <v>229</v>
      </c>
      <c r="D73" s="69">
        <v>80</v>
      </c>
      <c r="E73" s="69">
        <f t="shared" si="6"/>
        <v>16</v>
      </c>
      <c r="F73" s="58" t="s">
        <v>230</v>
      </c>
      <c r="G73" s="58">
        <v>0</v>
      </c>
      <c r="H73" s="58">
        <f t="shared" si="7"/>
        <v>56.56</v>
      </c>
      <c r="I73" s="58">
        <v>0.14000000000000001</v>
      </c>
      <c r="J73" s="69">
        <f t="shared" si="8"/>
        <v>34.020000000000003</v>
      </c>
      <c r="K73" s="58">
        <v>0.14000000000000001</v>
      </c>
      <c r="L73" s="69">
        <v>60</v>
      </c>
      <c r="M73" s="69">
        <f t="shared" si="9"/>
        <v>6</v>
      </c>
      <c r="N73" s="69">
        <v>80</v>
      </c>
      <c r="O73" s="69">
        <f t="shared" si="10"/>
        <v>8</v>
      </c>
      <c r="P73" s="69">
        <f t="shared" si="11"/>
        <v>64.02</v>
      </c>
      <c r="Q73" s="107" t="s">
        <v>28</v>
      </c>
      <c r="R73" s="69" t="s">
        <v>162</v>
      </c>
    </row>
    <row r="74" spans="1:18" ht="27" customHeight="1">
      <c r="A74" s="69">
        <v>70</v>
      </c>
      <c r="B74" s="58" t="s">
        <v>231</v>
      </c>
      <c r="C74" s="58" t="s">
        <v>232</v>
      </c>
      <c r="D74" s="69">
        <v>80</v>
      </c>
      <c r="E74" s="69">
        <f t="shared" si="6"/>
        <v>16</v>
      </c>
      <c r="F74" s="58" t="s">
        <v>233</v>
      </c>
      <c r="G74" s="58">
        <v>0</v>
      </c>
      <c r="H74" s="58">
        <f t="shared" si="7"/>
        <v>56.688000000000002</v>
      </c>
      <c r="I74" s="58">
        <v>0</v>
      </c>
      <c r="J74" s="69">
        <f t="shared" si="8"/>
        <v>34.012799999999999</v>
      </c>
      <c r="K74" s="58">
        <v>0</v>
      </c>
      <c r="L74" s="69">
        <v>60</v>
      </c>
      <c r="M74" s="69">
        <f t="shared" si="9"/>
        <v>6</v>
      </c>
      <c r="N74" s="69">
        <v>80</v>
      </c>
      <c r="O74" s="69">
        <f t="shared" si="10"/>
        <v>8</v>
      </c>
      <c r="P74" s="69">
        <f t="shared" si="11"/>
        <v>64.012799999999999</v>
      </c>
      <c r="Q74" s="107" t="s">
        <v>28</v>
      </c>
      <c r="R74" s="69" t="s">
        <v>162</v>
      </c>
    </row>
    <row r="75" spans="1:18" ht="27" customHeight="1">
      <c r="A75" s="69">
        <v>71</v>
      </c>
      <c r="B75" s="58" t="s">
        <v>234</v>
      </c>
      <c r="C75" s="58" t="s">
        <v>235</v>
      </c>
      <c r="D75" s="69">
        <v>80</v>
      </c>
      <c r="E75" s="69">
        <f t="shared" si="6"/>
        <v>16</v>
      </c>
      <c r="F75" s="58" t="s">
        <v>236</v>
      </c>
      <c r="G75" s="58">
        <v>0</v>
      </c>
      <c r="H75" s="58">
        <f t="shared" si="7"/>
        <v>56.304000000000002</v>
      </c>
      <c r="I75" s="58">
        <v>0.31</v>
      </c>
      <c r="J75" s="69">
        <f t="shared" si="8"/>
        <v>33.968400000000003</v>
      </c>
      <c r="K75" s="58">
        <v>0.31</v>
      </c>
      <c r="L75" s="69">
        <v>60</v>
      </c>
      <c r="M75" s="69">
        <f t="shared" si="9"/>
        <v>6</v>
      </c>
      <c r="N75" s="69">
        <v>80</v>
      </c>
      <c r="O75" s="69">
        <f t="shared" si="10"/>
        <v>8</v>
      </c>
      <c r="P75" s="69">
        <f t="shared" si="11"/>
        <v>63.968400000000003</v>
      </c>
      <c r="Q75" s="107" t="s">
        <v>28</v>
      </c>
      <c r="R75" s="69" t="s">
        <v>162</v>
      </c>
    </row>
    <row r="76" spans="1:18" ht="27" customHeight="1">
      <c r="A76" s="69">
        <v>72</v>
      </c>
      <c r="B76" s="58" t="s">
        <v>237</v>
      </c>
      <c r="C76" s="58" t="s">
        <v>238</v>
      </c>
      <c r="D76" s="69">
        <v>80</v>
      </c>
      <c r="E76" s="69">
        <f t="shared" si="6"/>
        <v>16</v>
      </c>
      <c r="F76" s="58" t="s">
        <v>239</v>
      </c>
      <c r="G76" s="58">
        <v>0</v>
      </c>
      <c r="H76" s="58">
        <f t="shared" si="7"/>
        <v>56.152000000000001</v>
      </c>
      <c r="I76" s="58">
        <v>0.25</v>
      </c>
      <c r="J76" s="69">
        <f t="shared" si="8"/>
        <v>33.841200000000001</v>
      </c>
      <c r="K76" s="58">
        <v>0.25</v>
      </c>
      <c r="L76" s="69">
        <v>60</v>
      </c>
      <c r="M76" s="69">
        <f t="shared" si="9"/>
        <v>6</v>
      </c>
      <c r="N76" s="69">
        <v>80</v>
      </c>
      <c r="O76" s="69">
        <f t="shared" si="10"/>
        <v>8</v>
      </c>
      <c r="P76" s="69">
        <f t="shared" si="11"/>
        <v>63.841200000000001</v>
      </c>
      <c r="Q76" s="107" t="s">
        <v>28</v>
      </c>
      <c r="R76" s="69" t="s">
        <v>162</v>
      </c>
    </row>
    <row r="77" spans="1:18" ht="27" customHeight="1">
      <c r="A77" s="69">
        <v>73</v>
      </c>
      <c r="B77" s="58" t="s">
        <v>240</v>
      </c>
      <c r="C77" s="58" t="s">
        <v>241</v>
      </c>
      <c r="D77" s="69">
        <v>80</v>
      </c>
      <c r="E77" s="69">
        <f t="shared" si="6"/>
        <v>16</v>
      </c>
      <c r="F77" s="58" t="s">
        <v>242</v>
      </c>
      <c r="G77" s="58">
        <v>0</v>
      </c>
      <c r="H77" s="58">
        <f t="shared" si="7"/>
        <v>55.872</v>
      </c>
      <c r="I77" s="58">
        <v>0.34</v>
      </c>
      <c r="J77" s="69">
        <f t="shared" si="8"/>
        <v>33.727200000000003</v>
      </c>
      <c r="K77" s="58">
        <v>0.34</v>
      </c>
      <c r="L77" s="69">
        <v>60</v>
      </c>
      <c r="M77" s="69">
        <f t="shared" si="9"/>
        <v>6</v>
      </c>
      <c r="N77" s="69">
        <v>80</v>
      </c>
      <c r="O77" s="69">
        <f t="shared" si="10"/>
        <v>8</v>
      </c>
      <c r="P77" s="69">
        <f t="shared" si="11"/>
        <v>63.727200000000003</v>
      </c>
      <c r="Q77" s="107" t="s">
        <v>28</v>
      </c>
      <c r="R77" s="69" t="s">
        <v>162</v>
      </c>
    </row>
    <row r="78" spans="1:18" ht="27" customHeight="1">
      <c r="A78" s="69">
        <v>74</v>
      </c>
      <c r="B78" s="58" t="s">
        <v>243</v>
      </c>
      <c r="C78" s="58" t="s">
        <v>244</v>
      </c>
      <c r="D78" s="69">
        <v>80</v>
      </c>
      <c r="E78" s="69">
        <f t="shared" si="6"/>
        <v>16</v>
      </c>
      <c r="F78" s="58" t="s">
        <v>245</v>
      </c>
      <c r="G78" s="58">
        <v>0</v>
      </c>
      <c r="H78" s="58">
        <f t="shared" si="7"/>
        <v>52.231999999999999</v>
      </c>
      <c r="I78" s="58">
        <v>0.55000000000000004</v>
      </c>
      <c r="J78" s="69">
        <f t="shared" si="8"/>
        <v>31.6692</v>
      </c>
      <c r="K78" s="58">
        <v>0.55000000000000004</v>
      </c>
      <c r="L78" s="69">
        <v>60</v>
      </c>
      <c r="M78" s="69">
        <f t="shared" si="9"/>
        <v>6</v>
      </c>
      <c r="N78" s="69">
        <v>80</v>
      </c>
      <c r="O78" s="69">
        <f t="shared" si="10"/>
        <v>8</v>
      </c>
      <c r="P78" s="69">
        <f t="shared" si="11"/>
        <v>61.669199999999996</v>
      </c>
      <c r="Q78" s="107" t="s">
        <v>28</v>
      </c>
      <c r="R78" s="69" t="s">
        <v>162</v>
      </c>
    </row>
    <row r="79" spans="1:18" ht="27" customHeight="1">
      <c r="A79" s="69">
        <v>75</v>
      </c>
      <c r="B79" s="58" t="s">
        <v>246</v>
      </c>
      <c r="C79" s="58" t="s">
        <v>247</v>
      </c>
      <c r="D79" s="69">
        <v>80</v>
      </c>
      <c r="E79" s="69">
        <f t="shared" si="6"/>
        <v>16</v>
      </c>
      <c r="F79" s="58" t="s">
        <v>248</v>
      </c>
      <c r="G79" s="58">
        <v>0</v>
      </c>
      <c r="H79" s="58">
        <f t="shared" si="7"/>
        <v>52.12</v>
      </c>
      <c r="I79" s="58">
        <v>0.48</v>
      </c>
      <c r="J79" s="69">
        <f t="shared" si="8"/>
        <v>31.56</v>
      </c>
      <c r="K79" s="58">
        <v>0.48</v>
      </c>
      <c r="L79" s="69">
        <v>60</v>
      </c>
      <c r="M79" s="69">
        <f t="shared" si="9"/>
        <v>6</v>
      </c>
      <c r="N79" s="69">
        <v>80</v>
      </c>
      <c r="O79" s="69">
        <f t="shared" si="10"/>
        <v>8</v>
      </c>
      <c r="P79" s="69">
        <f t="shared" si="11"/>
        <v>61.56</v>
      </c>
      <c r="Q79" s="107" t="s">
        <v>28</v>
      </c>
      <c r="R79" s="69" t="s">
        <v>162</v>
      </c>
    </row>
    <row r="80" spans="1:18" ht="27" customHeight="1">
      <c r="A80" s="69">
        <v>76</v>
      </c>
      <c r="B80" s="58" t="s">
        <v>249</v>
      </c>
      <c r="C80" s="58" t="s">
        <v>250</v>
      </c>
      <c r="D80" s="69">
        <v>80</v>
      </c>
      <c r="E80" s="69">
        <f t="shared" si="6"/>
        <v>16</v>
      </c>
      <c r="F80" s="58" t="s">
        <v>251</v>
      </c>
      <c r="G80" s="58">
        <v>0</v>
      </c>
      <c r="H80" s="58">
        <f t="shared" si="7"/>
        <v>50.192</v>
      </c>
      <c r="I80" s="58">
        <v>0.24</v>
      </c>
      <c r="J80" s="69">
        <f t="shared" si="8"/>
        <v>30.2592</v>
      </c>
      <c r="K80" s="58">
        <v>0.24</v>
      </c>
      <c r="L80" s="69">
        <v>60</v>
      </c>
      <c r="M80" s="69">
        <f t="shared" si="9"/>
        <v>6</v>
      </c>
      <c r="N80" s="69">
        <v>80</v>
      </c>
      <c r="O80" s="69">
        <f t="shared" si="10"/>
        <v>8</v>
      </c>
      <c r="P80" s="69">
        <f t="shared" si="11"/>
        <v>60.2592</v>
      </c>
      <c r="Q80" s="107" t="s">
        <v>28</v>
      </c>
      <c r="R80" s="69" t="s">
        <v>162</v>
      </c>
    </row>
  </sheetData>
  <mergeCells count="10">
    <mergeCell ref="A1:R1"/>
    <mergeCell ref="A2:R2"/>
    <mergeCell ref="D3:E3"/>
    <mergeCell ref="F3:J3"/>
    <mergeCell ref="L3:M3"/>
    <mergeCell ref="N3:O3"/>
    <mergeCell ref="A3:A4"/>
    <mergeCell ref="B3:B4"/>
    <mergeCell ref="C3:C4"/>
    <mergeCell ref="K3:K4"/>
  </mergeCells>
  <phoneticPr fontId="2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opLeftCell="A3" workbookViewId="0">
      <selection activeCell="C9" sqref="C9"/>
    </sheetView>
  </sheetViews>
  <sheetFormatPr defaultColWidth="8.75" defaultRowHeight="13.5"/>
  <cols>
    <col min="1" max="1" width="3.5" customWidth="1"/>
    <col min="2" max="2" width="11.625" customWidth="1"/>
    <col min="3" max="3" width="7.125" style="3" customWidth="1"/>
    <col min="4" max="4" width="6.125" style="3" customWidth="1"/>
    <col min="5" max="5" width="7.625" style="3" customWidth="1"/>
    <col min="6" max="6" width="8.5" style="3" customWidth="1"/>
    <col min="7" max="7" width="6" style="3" customWidth="1"/>
    <col min="8" max="8" width="9.875" style="3" customWidth="1"/>
    <col min="9" max="9" width="14.625" style="3" customWidth="1"/>
    <col min="10" max="10" width="6.125" style="3" customWidth="1"/>
    <col min="11" max="11" width="7.625" style="3" customWidth="1"/>
    <col min="12" max="12" width="5.5" style="3" customWidth="1"/>
    <col min="13" max="13" width="7.5" style="3" customWidth="1"/>
    <col min="14" max="14" width="13.875" style="3" customWidth="1"/>
    <col min="15" max="15" width="14.75" style="3" customWidth="1"/>
    <col min="16" max="16" width="13" style="3" customWidth="1"/>
    <col min="17" max="17" width="8.25" style="3" customWidth="1"/>
    <col min="18" max="18" width="6.5" style="3" customWidth="1"/>
    <col min="19" max="31" width="9" style="3" customWidth="1"/>
    <col min="32" max="255" width="8.75" style="3"/>
    <col min="256" max="256" width="4.375" style="3" customWidth="1"/>
    <col min="257" max="257" width="10.75" style="3" customWidth="1"/>
    <col min="258" max="258" width="6.375" style="3" customWidth="1"/>
    <col min="259" max="259" width="6.875" style="3" customWidth="1"/>
    <col min="260" max="260" width="9.625" style="3" customWidth="1"/>
    <col min="261" max="261" width="7.75" style="3" customWidth="1"/>
    <col min="262" max="262" width="6.125" style="3" customWidth="1"/>
    <col min="263" max="264" width="9.625" style="3" customWidth="1"/>
    <col min="265" max="265" width="7" style="3" customWidth="1"/>
    <col min="266" max="266" width="9.125" style="3" customWidth="1"/>
    <col min="267" max="267" width="6.875" style="3" customWidth="1"/>
    <col min="268" max="268" width="9.75" style="3" customWidth="1"/>
    <col min="269" max="269" width="9.875" style="3" customWidth="1"/>
    <col min="270" max="270" width="7.875" style="3" customWidth="1"/>
    <col min="271" max="271" width="10.375" style="3" customWidth="1"/>
    <col min="272" max="273" width="8.25" style="3" customWidth="1"/>
    <col min="274" max="274" width="3.625" style="3" customWidth="1"/>
    <col min="275" max="287" width="9" style="3" customWidth="1"/>
    <col min="288" max="511" width="8.75" style="3"/>
    <col min="512" max="512" width="4.375" style="3" customWidth="1"/>
    <col min="513" max="513" width="10.75" style="3" customWidth="1"/>
    <col min="514" max="514" width="6.375" style="3" customWidth="1"/>
    <col min="515" max="515" width="6.875" style="3" customWidth="1"/>
    <col min="516" max="516" width="9.625" style="3" customWidth="1"/>
    <col min="517" max="517" width="7.75" style="3" customWidth="1"/>
    <col min="518" max="518" width="6.125" style="3" customWidth="1"/>
    <col min="519" max="520" width="9.625" style="3" customWidth="1"/>
    <col min="521" max="521" width="7" style="3" customWidth="1"/>
    <col min="522" max="522" width="9.125" style="3" customWidth="1"/>
    <col min="523" max="523" width="6.875" style="3" customWidth="1"/>
    <col min="524" max="524" width="9.75" style="3" customWidth="1"/>
    <col min="525" max="525" width="9.875" style="3" customWidth="1"/>
    <col min="526" max="526" width="7.875" style="3" customWidth="1"/>
    <col min="527" max="527" width="10.375" style="3" customWidth="1"/>
    <col min="528" max="529" width="8.25" style="3" customWidth="1"/>
    <col min="530" max="530" width="3.625" style="3" customWidth="1"/>
    <col min="531" max="543" width="9" style="3" customWidth="1"/>
    <col min="544" max="767" width="8.75" style="3"/>
    <col min="768" max="768" width="4.375" style="3" customWidth="1"/>
    <col min="769" max="769" width="10.75" style="3" customWidth="1"/>
    <col min="770" max="770" width="6.375" style="3" customWidth="1"/>
    <col min="771" max="771" width="6.875" style="3" customWidth="1"/>
    <col min="772" max="772" width="9.625" style="3" customWidth="1"/>
    <col min="773" max="773" width="7.75" style="3" customWidth="1"/>
    <col min="774" max="774" width="6.125" style="3" customWidth="1"/>
    <col min="775" max="776" width="9.625" style="3" customWidth="1"/>
    <col min="777" max="777" width="7" style="3" customWidth="1"/>
    <col min="778" max="778" width="9.125" style="3" customWidth="1"/>
    <col min="779" max="779" width="6.875" style="3" customWidth="1"/>
    <col min="780" max="780" width="9.75" style="3" customWidth="1"/>
    <col min="781" max="781" width="9.875" style="3" customWidth="1"/>
    <col min="782" max="782" width="7.875" style="3" customWidth="1"/>
    <col min="783" max="783" width="10.375" style="3" customWidth="1"/>
    <col min="784" max="785" width="8.25" style="3" customWidth="1"/>
    <col min="786" max="786" width="3.625" style="3" customWidth="1"/>
    <col min="787" max="799" width="9" style="3" customWidth="1"/>
    <col min="800" max="1023" width="8.75" style="3"/>
    <col min="1024" max="1024" width="4.375" style="3" customWidth="1"/>
    <col min="1025" max="1025" width="10.75" style="3" customWidth="1"/>
    <col min="1026" max="1026" width="6.375" style="3" customWidth="1"/>
    <col min="1027" max="1027" width="6.875" style="3" customWidth="1"/>
    <col min="1028" max="1028" width="9.625" style="3" customWidth="1"/>
    <col min="1029" max="1029" width="7.75" style="3" customWidth="1"/>
    <col min="1030" max="1030" width="6.125" style="3" customWidth="1"/>
    <col min="1031" max="1032" width="9.625" style="3" customWidth="1"/>
    <col min="1033" max="1033" width="7" style="3" customWidth="1"/>
    <col min="1034" max="1034" width="9.125" style="3" customWidth="1"/>
    <col min="1035" max="1035" width="6.875" style="3" customWidth="1"/>
    <col min="1036" max="1036" width="9.75" style="3" customWidth="1"/>
    <col min="1037" max="1037" width="9.875" style="3" customWidth="1"/>
    <col min="1038" max="1038" width="7.875" style="3" customWidth="1"/>
    <col min="1039" max="1039" width="10.375" style="3" customWidth="1"/>
    <col min="1040" max="1041" width="8.25" style="3" customWidth="1"/>
    <col min="1042" max="1042" width="3.625" style="3" customWidth="1"/>
    <col min="1043" max="1055" width="9" style="3" customWidth="1"/>
    <col min="1056" max="1279" width="8.75" style="3"/>
    <col min="1280" max="1280" width="4.375" style="3" customWidth="1"/>
    <col min="1281" max="1281" width="10.75" style="3" customWidth="1"/>
    <col min="1282" max="1282" width="6.375" style="3" customWidth="1"/>
    <col min="1283" max="1283" width="6.875" style="3" customWidth="1"/>
    <col min="1284" max="1284" width="9.625" style="3" customWidth="1"/>
    <col min="1285" max="1285" width="7.75" style="3" customWidth="1"/>
    <col min="1286" max="1286" width="6.125" style="3" customWidth="1"/>
    <col min="1287" max="1288" width="9.625" style="3" customWidth="1"/>
    <col min="1289" max="1289" width="7" style="3" customWidth="1"/>
    <col min="1290" max="1290" width="9.125" style="3" customWidth="1"/>
    <col min="1291" max="1291" width="6.875" style="3" customWidth="1"/>
    <col min="1292" max="1292" width="9.75" style="3" customWidth="1"/>
    <col min="1293" max="1293" width="9.875" style="3" customWidth="1"/>
    <col min="1294" max="1294" width="7.875" style="3" customWidth="1"/>
    <col min="1295" max="1295" width="10.375" style="3" customWidth="1"/>
    <col min="1296" max="1297" width="8.25" style="3" customWidth="1"/>
    <col min="1298" max="1298" width="3.625" style="3" customWidth="1"/>
    <col min="1299" max="1311" width="9" style="3" customWidth="1"/>
    <col min="1312" max="1535" width="8.75" style="3"/>
    <col min="1536" max="1536" width="4.375" style="3" customWidth="1"/>
    <col min="1537" max="1537" width="10.75" style="3" customWidth="1"/>
    <col min="1538" max="1538" width="6.375" style="3" customWidth="1"/>
    <col min="1539" max="1539" width="6.875" style="3" customWidth="1"/>
    <col min="1540" max="1540" width="9.625" style="3" customWidth="1"/>
    <col min="1541" max="1541" width="7.75" style="3" customWidth="1"/>
    <col min="1542" max="1542" width="6.125" style="3" customWidth="1"/>
    <col min="1543" max="1544" width="9.625" style="3" customWidth="1"/>
    <col min="1545" max="1545" width="7" style="3" customWidth="1"/>
    <col min="1546" max="1546" width="9.125" style="3" customWidth="1"/>
    <col min="1547" max="1547" width="6.875" style="3" customWidth="1"/>
    <col min="1548" max="1548" width="9.75" style="3" customWidth="1"/>
    <col min="1549" max="1549" width="9.875" style="3" customWidth="1"/>
    <col min="1550" max="1550" width="7.875" style="3" customWidth="1"/>
    <col min="1551" max="1551" width="10.375" style="3" customWidth="1"/>
    <col min="1552" max="1553" width="8.25" style="3" customWidth="1"/>
    <col min="1554" max="1554" width="3.625" style="3" customWidth="1"/>
    <col min="1555" max="1567" width="9" style="3" customWidth="1"/>
    <col min="1568" max="1791" width="8.75" style="3"/>
    <col min="1792" max="1792" width="4.375" style="3" customWidth="1"/>
    <col min="1793" max="1793" width="10.75" style="3" customWidth="1"/>
    <col min="1794" max="1794" width="6.375" style="3" customWidth="1"/>
    <col min="1795" max="1795" width="6.875" style="3" customWidth="1"/>
    <col min="1796" max="1796" width="9.625" style="3" customWidth="1"/>
    <col min="1797" max="1797" width="7.75" style="3" customWidth="1"/>
    <col min="1798" max="1798" width="6.125" style="3" customWidth="1"/>
    <col min="1799" max="1800" width="9.625" style="3" customWidth="1"/>
    <col min="1801" max="1801" width="7" style="3" customWidth="1"/>
    <col min="1802" max="1802" width="9.125" style="3" customWidth="1"/>
    <col min="1803" max="1803" width="6.875" style="3" customWidth="1"/>
    <col min="1804" max="1804" width="9.75" style="3" customWidth="1"/>
    <col min="1805" max="1805" width="9.875" style="3" customWidth="1"/>
    <col min="1806" max="1806" width="7.875" style="3" customWidth="1"/>
    <col min="1807" max="1807" width="10.375" style="3" customWidth="1"/>
    <col min="1808" max="1809" width="8.25" style="3" customWidth="1"/>
    <col min="1810" max="1810" width="3.625" style="3" customWidth="1"/>
    <col min="1811" max="1823" width="9" style="3" customWidth="1"/>
    <col min="1824" max="2047" width="8.75" style="3"/>
    <col min="2048" max="2048" width="4.375" style="3" customWidth="1"/>
    <col min="2049" max="2049" width="10.75" style="3" customWidth="1"/>
    <col min="2050" max="2050" width="6.375" style="3" customWidth="1"/>
    <col min="2051" max="2051" width="6.875" style="3" customWidth="1"/>
    <col min="2052" max="2052" width="9.625" style="3" customWidth="1"/>
    <col min="2053" max="2053" width="7.75" style="3" customWidth="1"/>
    <col min="2054" max="2054" width="6.125" style="3" customWidth="1"/>
    <col min="2055" max="2056" width="9.625" style="3" customWidth="1"/>
    <col min="2057" max="2057" width="7" style="3" customWidth="1"/>
    <col min="2058" max="2058" width="9.125" style="3" customWidth="1"/>
    <col min="2059" max="2059" width="6.875" style="3" customWidth="1"/>
    <col min="2060" max="2060" width="9.75" style="3" customWidth="1"/>
    <col min="2061" max="2061" width="9.875" style="3" customWidth="1"/>
    <col min="2062" max="2062" width="7.875" style="3" customWidth="1"/>
    <col min="2063" max="2063" width="10.375" style="3" customWidth="1"/>
    <col min="2064" max="2065" width="8.25" style="3" customWidth="1"/>
    <col min="2066" max="2066" width="3.625" style="3" customWidth="1"/>
    <col min="2067" max="2079" width="9" style="3" customWidth="1"/>
    <col min="2080" max="2303" width="8.75" style="3"/>
    <col min="2304" max="2304" width="4.375" style="3" customWidth="1"/>
    <col min="2305" max="2305" width="10.75" style="3" customWidth="1"/>
    <col min="2306" max="2306" width="6.375" style="3" customWidth="1"/>
    <col min="2307" max="2307" width="6.875" style="3" customWidth="1"/>
    <col min="2308" max="2308" width="9.625" style="3" customWidth="1"/>
    <col min="2309" max="2309" width="7.75" style="3" customWidth="1"/>
    <col min="2310" max="2310" width="6.125" style="3" customWidth="1"/>
    <col min="2311" max="2312" width="9.625" style="3" customWidth="1"/>
    <col min="2313" max="2313" width="7" style="3" customWidth="1"/>
    <col min="2314" max="2314" width="9.125" style="3" customWidth="1"/>
    <col min="2315" max="2315" width="6.875" style="3" customWidth="1"/>
    <col min="2316" max="2316" width="9.75" style="3" customWidth="1"/>
    <col min="2317" max="2317" width="9.875" style="3" customWidth="1"/>
    <col min="2318" max="2318" width="7.875" style="3" customWidth="1"/>
    <col min="2319" max="2319" width="10.375" style="3" customWidth="1"/>
    <col min="2320" max="2321" width="8.25" style="3" customWidth="1"/>
    <col min="2322" max="2322" width="3.625" style="3" customWidth="1"/>
    <col min="2323" max="2335" width="9" style="3" customWidth="1"/>
    <col min="2336" max="2559" width="8.75" style="3"/>
    <col min="2560" max="2560" width="4.375" style="3" customWidth="1"/>
    <col min="2561" max="2561" width="10.75" style="3" customWidth="1"/>
    <col min="2562" max="2562" width="6.375" style="3" customWidth="1"/>
    <col min="2563" max="2563" width="6.875" style="3" customWidth="1"/>
    <col min="2564" max="2564" width="9.625" style="3" customWidth="1"/>
    <col min="2565" max="2565" width="7.75" style="3" customWidth="1"/>
    <col min="2566" max="2566" width="6.125" style="3" customWidth="1"/>
    <col min="2567" max="2568" width="9.625" style="3" customWidth="1"/>
    <col min="2569" max="2569" width="7" style="3" customWidth="1"/>
    <col min="2570" max="2570" width="9.125" style="3" customWidth="1"/>
    <col min="2571" max="2571" width="6.875" style="3" customWidth="1"/>
    <col min="2572" max="2572" width="9.75" style="3" customWidth="1"/>
    <col min="2573" max="2573" width="9.875" style="3" customWidth="1"/>
    <col min="2574" max="2574" width="7.875" style="3" customWidth="1"/>
    <col min="2575" max="2575" width="10.375" style="3" customWidth="1"/>
    <col min="2576" max="2577" width="8.25" style="3" customWidth="1"/>
    <col min="2578" max="2578" width="3.625" style="3" customWidth="1"/>
    <col min="2579" max="2591" width="9" style="3" customWidth="1"/>
    <col min="2592" max="2815" width="8.75" style="3"/>
    <col min="2816" max="2816" width="4.375" style="3" customWidth="1"/>
    <col min="2817" max="2817" width="10.75" style="3" customWidth="1"/>
    <col min="2818" max="2818" width="6.375" style="3" customWidth="1"/>
    <col min="2819" max="2819" width="6.875" style="3" customWidth="1"/>
    <col min="2820" max="2820" width="9.625" style="3" customWidth="1"/>
    <col min="2821" max="2821" width="7.75" style="3" customWidth="1"/>
    <col min="2822" max="2822" width="6.125" style="3" customWidth="1"/>
    <col min="2823" max="2824" width="9.625" style="3" customWidth="1"/>
    <col min="2825" max="2825" width="7" style="3" customWidth="1"/>
    <col min="2826" max="2826" width="9.125" style="3" customWidth="1"/>
    <col min="2827" max="2827" width="6.875" style="3" customWidth="1"/>
    <col min="2828" max="2828" width="9.75" style="3" customWidth="1"/>
    <col min="2829" max="2829" width="9.875" style="3" customWidth="1"/>
    <col min="2830" max="2830" width="7.875" style="3" customWidth="1"/>
    <col min="2831" max="2831" width="10.375" style="3" customWidth="1"/>
    <col min="2832" max="2833" width="8.25" style="3" customWidth="1"/>
    <col min="2834" max="2834" width="3.625" style="3" customWidth="1"/>
    <col min="2835" max="2847" width="9" style="3" customWidth="1"/>
    <col min="2848" max="3071" width="8.75" style="3"/>
    <col min="3072" max="3072" width="4.375" style="3" customWidth="1"/>
    <col min="3073" max="3073" width="10.75" style="3" customWidth="1"/>
    <col min="3074" max="3074" width="6.375" style="3" customWidth="1"/>
    <col min="3075" max="3075" width="6.875" style="3" customWidth="1"/>
    <col min="3076" max="3076" width="9.625" style="3" customWidth="1"/>
    <col min="3077" max="3077" width="7.75" style="3" customWidth="1"/>
    <col min="3078" max="3078" width="6.125" style="3" customWidth="1"/>
    <col min="3079" max="3080" width="9.625" style="3" customWidth="1"/>
    <col min="3081" max="3081" width="7" style="3" customWidth="1"/>
    <col min="3082" max="3082" width="9.125" style="3" customWidth="1"/>
    <col min="3083" max="3083" width="6.875" style="3" customWidth="1"/>
    <col min="3084" max="3084" width="9.75" style="3" customWidth="1"/>
    <col min="3085" max="3085" width="9.875" style="3" customWidth="1"/>
    <col min="3086" max="3086" width="7.875" style="3" customWidth="1"/>
    <col min="3087" max="3087" width="10.375" style="3" customWidth="1"/>
    <col min="3088" max="3089" width="8.25" style="3" customWidth="1"/>
    <col min="3090" max="3090" width="3.625" style="3" customWidth="1"/>
    <col min="3091" max="3103" width="9" style="3" customWidth="1"/>
    <col min="3104" max="3327" width="8.75" style="3"/>
    <col min="3328" max="3328" width="4.375" style="3" customWidth="1"/>
    <col min="3329" max="3329" width="10.75" style="3" customWidth="1"/>
    <col min="3330" max="3330" width="6.375" style="3" customWidth="1"/>
    <col min="3331" max="3331" width="6.875" style="3" customWidth="1"/>
    <col min="3332" max="3332" width="9.625" style="3" customWidth="1"/>
    <col min="3333" max="3333" width="7.75" style="3" customWidth="1"/>
    <col min="3334" max="3334" width="6.125" style="3" customWidth="1"/>
    <col min="3335" max="3336" width="9.625" style="3" customWidth="1"/>
    <col min="3337" max="3337" width="7" style="3" customWidth="1"/>
    <col min="3338" max="3338" width="9.125" style="3" customWidth="1"/>
    <col min="3339" max="3339" width="6.875" style="3" customWidth="1"/>
    <col min="3340" max="3340" width="9.75" style="3" customWidth="1"/>
    <col min="3341" max="3341" width="9.875" style="3" customWidth="1"/>
    <col min="3342" max="3342" width="7.875" style="3" customWidth="1"/>
    <col min="3343" max="3343" width="10.375" style="3" customWidth="1"/>
    <col min="3344" max="3345" width="8.25" style="3" customWidth="1"/>
    <col min="3346" max="3346" width="3.625" style="3" customWidth="1"/>
    <col min="3347" max="3359" width="9" style="3" customWidth="1"/>
    <col min="3360" max="3583" width="8.75" style="3"/>
    <col min="3584" max="3584" width="4.375" style="3" customWidth="1"/>
    <col min="3585" max="3585" width="10.75" style="3" customWidth="1"/>
    <col min="3586" max="3586" width="6.375" style="3" customWidth="1"/>
    <col min="3587" max="3587" width="6.875" style="3" customWidth="1"/>
    <col min="3588" max="3588" width="9.625" style="3" customWidth="1"/>
    <col min="3589" max="3589" width="7.75" style="3" customWidth="1"/>
    <col min="3590" max="3590" width="6.125" style="3" customWidth="1"/>
    <col min="3591" max="3592" width="9.625" style="3" customWidth="1"/>
    <col min="3593" max="3593" width="7" style="3" customWidth="1"/>
    <col min="3594" max="3594" width="9.125" style="3" customWidth="1"/>
    <col min="3595" max="3595" width="6.875" style="3" customWidth="1"/>
    <col min="3596" max="3596" width="9.75" style="3" customWidth="1"/>
    <col min="3597" max="3597" width="9.875" style="3" customWidth="1"/>
    <col min="3598" max="3598" width="7.875" style="3" customWidth="1"/>
    <col min="3599" max="3599" width="10.375" style="3" customWidth="1"/>
    <col min="3600" max="3601" width="8.25" style="3" customWidth="1"/>
    <col min="3602" max="3602" width="3.625" style="3" customWidth="1"/>
    <col min="3603" max="3615" width="9" style="3" customWidth="1"/>
    <col min="3616" max="3839" width="8.75" style="3"/>
    <col min="3840" max="3840" width="4.375" style="3" customWidth="1"/>
    <col min="3841" max="3841" width="10.75" style="3" customWidth="1"/>
    <col min="3842" max="3842" width="6.375" style="3" customWidth="1"/>
    <col min="3843" max="3843" width="6.875" style="3" customWidth="1"/>
    <col min="3844" max="3844" width="9.625" style="3" customWidth="1"/>
    <col min="3845" max="3845" width="7.75" style="3" customWidth="1"/>
    <col min="3846" max="3846" width="6.125" style="3" customWidth="1"/>
    <col min="3847" max="3848" width="9.625" style="3" customWidth="1"/>
    <col min="3849" max="3849" width="7" style="3" customWidth="1"/>
    <col min="3850" max="3850" width="9.125" style="3" customWidth="1"/>
    <col min="3851" max="3851" width="6.875" style="3" customWidth="1"/>
    <col min="3852" max="3852" width="9.75" style="3" customWidth="1"/>
    <col min="3853" max="3853" width="9.875" style="3" customWidth="1"/>
    <col min="3854" max="3854" width="7.875" style="3" customWidth="1"/>
    <col min="3855" max="3855" width="10.375" style="3" customWidth="1"/>
    <col min="3856" max="3857" width="8.25" style="3" customWidth="1"/>
    <col min="3858" max="3858" width="3.625" style="3" customWidth="1"/>
    <col min="3859" max="3871" width="9" style="3" customWidth="1"/>
    <col min="3872" max="4095" width="8.75" style="3"/>
    <col min="4096" max="4096" width="4.375" style="3" customWidth="1"/>
    <col min="4097" max="4097" width="10.75" style="3" customWidth="1"/>
    <col min="4098" max="4098" width="6.375" style="3" customWidth="1"/>
    <col min="4099" max="4099" width="6.875" style="3" customWidth="1"/>
    <col min="4100" max="4100" width="9.625" style="3" customWidth="1"/>
    <col min="4101" max="4101" width="7.75" style="3" customWidth="1"/>
    <col min="4102" max="4102" width="6.125" style="3" customWidth="1"/>
    <col min="4103" max="4104" width="9.625" style="3" customWidth="1"/>
    <col min="4105" max="4105" width="7" style="3" customWidth="1"/>
    <col min="4106" max="4106" width="9.125" style="3" customWidth="1"/>
    <col min="4107" max="4107" width="6.875" style="3" customWidth="1"/>
    <col min="4108" max="4108" width="9.75" style="3" customWidth="1"/>
    <col min="4109" max="4109" width="9.875" style="3" customWidth="1"/>
    <col min="4110" max="4110" width="7.875" style="3" customWidth="1"/>
    <col min="4111" max="4111" width="10.375" style="3" customWidth="1"/>
    <col min="4112" max="4113" width="8.25" style="3" customWidth="1"/>
    <col min="4114" max="4114" width="3.625" style="3" customWidth="1"/>
    <col min="4115" max="4127" width="9" style="3" customWidth="1"/>
    <col min="4128" max="4351" width="8.75" style="3"/>
    <col min="4352" max="4352" width="4.375" style="3" customWidth="1"/>
    <col min="4353" max="4353" width="10.75" style="3" customWidth="1"/>
    <col min="4354" max="4354" width="6.375" style="3" customWidth="1"/>
    <col min="4355" max="4355" width="6.875" style="3" customWidth="1"/>
    <col min="4356" max="4356" width="9.625" style="3" customWidth="1"/>
    <col min="4357" max="4357" width="7.75" style="3" customWidth="1"/>
    <col min="4358" max="4358" width="6.125" style="3" customWidth="1"/>
    <col min="4359" max="4360" width="9.625" style="3" customWidth="1"/>
    <col min="4361" max="4361" width="7" style="3" customWidth="1"/>
    <col min="4362" max="4362" width="9.125" style="3" customWidth="1"/>
    <col min="4363" max="4363" width="6.875" style="3" customWidth="1"/>
    <col min="4364" max="4364" width="9.75" style="3" customWidth="1"/>
    <col min="4365" max="4365" width="9.875" style="3" customWidth="1"/>
    <col min="4366" max="4366" width="7.875" style="3" customWidth="1"/>
    <col min="4367" max="4367" width="10.375" style="3" customWidth="1"/>
    <col min="4368" max="4369" width="8.25" style="3" customWidth="1"/>
    <col min="4370" max="4370" width="3.625" style="3" customWidth="1"/>
    <col min="4371" max="4383" width="9" style="3" customWidth="1"/>
    <col min="4384" max="4607" width="8.75" style="3"/>
    <col min="4608" max="4608" width="4.375" style="3" customWidth="1"/>
    <col min="4609" max="4609" width="10.75" style="3" customWidth="1"/>
    <col min="4610" max="4610" width="6.375" style="3" customWidth="1"/>
    <col min="4611" max="4611" width="6.875" style="3" customWidth="1"/>
    <col min="4612" max="4612" width="9.625" style="3" customWidth="1"/>
    <col min="4613" max="4613" width="7.75" style="3" customWidth="1"/>
    <col min="4614" max="4614" width="6.125" style="3" customWidth="1"/>
    <col min="4615" max="4616" width="9.625" style="3" customWidth="1"/>
    <col min="4617" max="4617" width="7" style="3" customWidth="1"/>
    <col min="4618" max="4618" width="9.125" style="3" customWidth="1"/>
    <col min="4619" max="4619" width="6.875" style="3" customWidth="1"/>
    <col min="4620" max="4620" width="9.75" style="3" customWidth="1"/>
    <col min="4621" max="4621" width="9.875" style="3" customWidth="1"/>
    <col min="4622" max="4622" width="7.875" style="3" customWidth="1"/>
    <col min="4623" max="4623" width="10.375" style="3" customWidth="1"/>
    <col min="4624" max="4625" width="8.25" style="3" customWidth="1"/>
    <col min="4626" max="4626" width="3.625" style="3" customWidth="1"/>
    <col min="4627" max="4639" width="9" style="3" customWidth="1"/>
    <col min="4640" max="4863" width="8.75" style="3"/>
    <col min="4864" max="4864" width="4.375" style="3" customWidth="1"/>
    <col min="4865" max="4865" width="10.75" style="3" customWidth="1"/>
    <col min="4866" max="4866" width="6.375" style="3" customWidth="1"/>
    <col min="4867" max="4867" width="6.875" style="3" customWidth="1"/>
    <col min="4868" max="4868" width="9.625" style="3" customWidth="1"/>
    <col min="4869" max="4869" width="7.75" style="3" customWidth="1"/>
    <col min="4870" max="4870" width="6.125" style="3" customWidth="1"/>
    <col min="4871" max="4872" width="9.625" style="3" customWidth="1"/>
    <col min="4873" max="4873" width="7" style="3" customWidth="1"/>
    <col min="4874" max="4874" width="9.125" style="3" customWidth="1"/>
    <col min="4875" max="4875" width="6.875" style="3" customWidth="1"/>
    <col min="4876" max="4876" width="9.75" style="3" customWidth="1"/>
    <col min="4877" max="4877" width="9.875" style="3" customWidth="1"/>
    <col min="4878" max="4878" width="7.875" style="3" customWidth="1"/>
    <col min="4879" max="4879" width="10.375" style="3" customWidth="1"/>
    <col min="4880" max="4881" width="8.25" style="3" customWidth="1"/>
    <col min="4882" max="4882" width="3.625" style="3" customWidth="1"/>
    <col min="4883" max="4895" width="9" style="3" customWidth="1"/>
    <col min="4896" max="5119" width="8.75" style="3"/>
    <col min="5120" max="5120" width="4.375" style="3" customWidth="1"/>
    <col min="5121" max="5121" width="10.75" style="3" customWidth="1"/>
    <col min="5122" max="5122" width="6.375" style="3" customWidth="1"/>
    <col min="5123" max="5123" width="6.875" style="3" customWidth="1"/>
    <col min="5124" max="5124" width="9.625" style="3" customWidth="1"/>
    <col min="5125" max="5125" width="7.75" style="3" customWidth="1"/>
    <col min="5126" max="5126" width="6.125" style="3" customWidth="1"/>
    <col min="5127" max="5128" width="9.625" style="3" customWidth="1"/>
    <col min="5129" max="5129" width="7" style="3" customWidth="1"/>
    <col min="5130" max="5130" width="9.125" style="3" customWidth="1"/>
    <col min="5131" max="5131" width="6.875" style="3" customWidth="1"/>
    <col min="5132" max="5132" width="9.75" style="3" customWidth="1"/>
    <col min="5133" max="5133" width="9.875" style="3" customWidth="1"/>
    <col min="5134" max="5134" width="7.875" style="3" customWidth="1"/>
    <col min="5135" max="5135" width="10.375" style="3" customWidth="1"/>
    <col min="5136" max="5137" width="8.25" style="3" customWidth="1"/>
    <col min="5138" max="5138" width="3.625" style="3" customWidth="1"/>
    <col min="5139" max="5151" width="9" style="3" customWidth="1"/>
    <col min="5152" max="5375" width="8.75" style="3"/>
    <col min="5376" max="5376" width="4.375" style="3" customWidth="1"/>
    <col min="5377" max="5377" width="10.75" style="3" customWidth="1"/>
    <col min="5378" max="5378" width="6.375" style="3" customWidth="1"/>
    <col min="5379" max="5379" width="6.875" style="3" customWidth="1"/>
    <col min="5380" max="5380" width="9.625" style="3" customWidth="1"/>
    <col min="5381" max="5381" width="7.75" style="3" customWidth="1"/>
    <col min="5382" max="5382" width="6.125" style="3" customWidth="1"/>
    <col min="5383" max="5384" width="9.625" style="3" customWidth="1"/>
    <col min="5385" max="5385" width="7" style="3" customWidth="1"/>
    <col min="5386" max="5386" width="9.125" style="3" customWidth="1"/>
    <col min="5387" max="5387" width="6.875" style="3" customWidth="1"/>
    <col min="5388" max="5388" width="9.75" style="3" customWidth="1"/>
    <col min="5389" max="5389" width="9.875" style="3" customWidth="1"/>
    <col min="5390" max="5390" width="7.875" style="3" customWidth="1"/>
    <col min="5391" max="5391" width="10.375" style="3" customWidth="1"/>
    <col min="5392" max="5393" width="8.25" style="3" customWidth="1"/>
    <col min="5394" max="5394" width="3.625" style="3" customWidth="1"/>
    <col min="5395" max="5407" width="9" style="3" customWidth="1"/>
    <col min="5408" max="5631" width="8.75" style="3"/>
    <col min="5632" max="5632" width="4.375" style="3" customWidth="1"/>
    <col min="5633" max="5633" width="10.75" style="3" customWidth="1"/>
    <col min="5634" max="5634" width="6.375" style="3" customWidth="1"/>
    <col min="5635" max="5635" width="6.875" style="3" customWidth="1"/>
    <col min="5636" max="5636" width="9.625" style="3" customWidth="1"/>
    <col min="5637" max="5637" width="7.75" style="3" customWidth="1"/>
    <col min="5638" max="5638" width="6.125" style="3" customWidth="1"/>
    <col min="5639" max="5640" width="9.625" style="3" customWidth="1"/>
    <col min="5641" max="5641" width="7" style="3" customWidth="1"/>
    <col min="5642" max="5642" width="9.125" style="3" customWidth="1"/>
    <col min="5643" max="5643" width="6.875" style="3" customWidth="1"/>
    <col min="5644" max="5644" width="9.75" style="3" customWidth="1"/>
    <col min="5645" max="5645" width="9.875" style="3" customWidth="1"/>
    <col min="5646" max="5646" width="7.875" style="3" customWidth="1"/>
    <col min="5647" max="5647" width="10.375" style="3" customWidth="1"/>
    <col min="5648" max="5649" width="8.25" style="3" customWidth="1"/>
    <col min="5650" max="5650" width="3.625" style="3" customWidth="1"/>
    <col min="5651" max="5663" width="9" style="3" customWidth="1"/>
    <col min="5664" max="5887" width="8.75" style="3"/>
    <col min="5888" max="5888" width="4.375" style="3" customWidth="1"/>
    <col min="5889" max="5889" width="10.75" style="3" customWidth="1"/>
    <col min="5890" max="5890" width="6.375" style="3" customWidth="1"/>
    <col min="5891" max="5891" width="6.875" style="3" customWidth="1"/>
    <col min="5892" max="5892" width="9.625" style="3" customWidth="1"/>
    <col min="5893" max="5893" width="7.75" style="3" customWidth="1"/>
    <col min="5894" max="5894" width="6.125" style="3" customWidth="1"/>
    <col min="5895" max="5896" width="9.625" style="3" customWidth="1"/>
    <col min="5897" max="5897" width="7" style="3" customWidth="1"/>
    <col min="5898" max="5898" width="9.125" style="3" customWidth="1"/>
    <col min="5899" max="5899" width="6.875" style="3" customWidth="1"/>
    <col min="5900" max="5900" width="9.75" style="3" customWidth="1"/>
    <col min="5901" max="5901" width="9.875" style="3" customWidth="1"/>
    <col min="5902" max="5902" width="7.875" style="3" customWidth="1"/>
    <col min="5903" max="5903" width="10.375" style="3" customWidth="1"/>
    <col min="5904" max="5905" width="8.25" style="3" customWidth="1"/>
    <col min="5906" max="5906" width="3.625" style="3" customWidth="1"/>
    <col min="5907" max="5919" width="9" style="3" customWidth="1"/>
    <col min="5920" max="6143" width="8.75" style="3"/>
    <col min="6144" max="6144" width="4.375" style="3" customWidth="1"/>
    <col min="6145" max="6145" width="10.75" style="3" customWidth="1"/>
    <col min="6146" max="6146" width="6.375" style="3" customWidth="1"/>
    <col min="6147" max="6147" width="6.875" style="3" customWidth="1"/>
    <col min="6148" max="6148" width="9.625" style="3" customWidth="1"/>
    <col min="6149" max="6149" width="7.75" style="3" customWidth="1"/>
    <col min="6150" max="6150" width="6.125" style="3" customWidth="1"/>
    <col min="6151" max="6152" width="9.625" style="3" customWidth="1"/>
    <col min="6153" max="6153" width="7" style="3" customWidth="1"/>
    <col min="6154" max="6154" width="9.125" style="3" customWidth="1"/>
    <col min="6155" max="6155" width="6.875" style="3" customWidth="1"/>
    <col min="6156" max="6156" width="9.75" style="3" customWidth="1"/>
    <col min="6157" max="6157" width="9.875" style="3" customWidth="1"/>
    <col min="6158" max="6158" width="7.875" style="3" customWidth="1"/>
    <col min="6159" max="6159" width="10.375" style="3" customWidth="1"/>
    <col min="6160" max="6161" width="8.25" style="3" customWidth="1"/>
    <col min="6162" max="6162" width="3.625" style="3" customWidth="1"/>
    <col min="6163" max="6175" width="9" style="3" customWidth="1"/>
    <col min="6176" max="6399" width="8.75" style="3"/>
    <col min="6400" max="6400" width="4.375" style="3" customWidth="1"/>
    <col min="6401" max="6401" width="10.75" style="3" customWidth="1"/>
    <col min="6402" max="6402" width="6.375" style="3" customWidth="1"/>
    <col min="6403" max="6403" width="6.875" style="3" customWidth="1"/>
    <col min="6404" max="6404" width="9.625" style="3" customWidth="1"/>
    <col min="6405" max="6405" width="7.75" style="3" customWidth="1"/>
    <col min="6406" max="6406" width="6.125" style="3" customWidth="1"/>
    <col min="6407" max="6408" width="9.625" style="3" customWidth="1"/>
    <col min="6409" max="6409" width="7" style="3" customWidth="1"/>
    <col min="6410" max="6410" width="9.125" style="3" customWidth="1"/>
    <col min="6411" max="6411" width="6.875" style="3" customWidth="1"/>
    <col min="6412" max="6412" width="9.75" style="3" customWidth="1"/>
    <col min="6413" max="6413" width="9.875" style="3" customWidth="1"/>
    <col min="6414" max="6414" width="7.875" style="3" customWidth="1"/>
    <col min="6415" max="6415" width="10.375" style="3" customWidth="1"/>
    <col min="6416" max="6417" width="8.25" style="3" customWidth="1"/>
    <col min="6418" max="6418" width="3.625" style="3" customWidth="1"/>
    <col min="6419" max="6431" width="9" style="3" customWidth="1"/>
    <col min="6432" max="6655" width="8.75" style="3"/>
    <col min="6656" max="6656" width="4.375" style="3" customWidth="1"/>
    <col min="6657" max="6657" width="10.75" style="3" customWidth="1"/>
    <col min="6658" max="6658" width="6.375" style="3" customWidth="1"/>
    <col min="6659" max="6659" width="6.875" style="3" customWidth="1"/>
    <col min="6660" max="6660" width="9.625" style="3" customWidth="1"/>
    <col min="6661" max="6661" width="7.75" style="3" customWidth="1"/>
    <col min="6662" max="6662" width="6.125" style="3" customWidth="1"/>
    <col min="6663" max="6664" width="9.625" style="3" customWidth="1"/>
    <col min="6665" max="6665" width="7" style="3" customWidth="1"/>
    <col min="6666" max="6666" width="9.125" style="3" customWidth="1"/>
    <col min="6667" max="6667" width="6.875" style="3" customWidth="1"/>
    <col min="6668" max="6668" width="9.75" style="3" customWidth="1"/>
    <col min="6669" max="6669" width="9.875" style="3" customWidth="1"/>
    <col min="6670" max="6670" width="7.875" style="3" customWidth="1"/>
    <col min="6671" max="6671" width="10.375" style="3" customWidth="1"/>
    <col min="6672" max="6673" width="8.25" style="3" customWidth="1"/>
    <col min="6674" max="6674" width="3.625" style="3" customWidth="1"/>
    <col min="6675" max="6687" width="9" style="3" customWidth="1"/>
    <col min="6688" max="6911" width="8.75" style="3"/>
    <col min="6912" max="6912" width="4.375" style="3" customWidth="1"/>
    <col min="6913" max="6913" width="10.75" style="3" customWidth="1"/>
    <col min="6914" max="6914" width="6.375" style="3" customWidth="1"/>
    <col min="6915" max="6915" width="6.875" style="3" customWidth="1"/>
    <col min="6916" max="6916" width="9.625" style="3" customWidth="1"/>
    <col min="6917" max="6917" width="7.75" style="3" customWidth="1"/>
    <col min="6918" max="6918" width="6.125" style="3" customWidth="1"/>
    <col min="6919" max="6920" width="9.625" style="3" customWidth="1"/>
    <col min="6921" max="6921" width="7" style="3" customWidth="1"/>
    <col min="6922" max="6922" width="9.125" style="3" customWidth="1"/>
    <col min="6923" max="6923" width="6.875" style="3" customWidth="1"/>
    <col min="6924" max="6924" width="9.75" style="3" customWidth="1"/>
    <col min="6925" max="6925" width="9.875" style="3" customWidth="1"/>
    <col min="6926" max="6926" width="7.875" style="3" customWidth="1"/>
    <col min="6927" max="6927" width="10.375" style="3" customWidth="1"/>
    <col min="6928" max="6929" width="8.25" style="3" customWidth="1"/>
    <col min="6930" max="6930" width="3.625" style="3" customWidth="1"/>
    <col min="6931" max="6943" width="9" style="3" customWidth="1"/>
    <col min="6944" max="7167" width="8.75" style="3"/>
    <col min="7168" max="7168" width="4.375" style="3" customWidth="1"/>
    <col min="7169" max="7169" width="10.75" style="3" customWidth="1"/>
    <col min="7170" max="7170" width="6.375" style="3" customWidth="1"/>
    <col min="7171" max="7171" width="6.875" style="3" customWidth="1"/>
    <col min="7172" max="7172" width="9.625" style="3" customWidth="1"/>
    <col min="7173" max="7173" width="7.75" style="3" customWidth="1"/>
    <col min="7174" max="7174" width="6.125" style="3" customWidth="1"/>
    <col min="7175" max="7176" width="9.625" style="3" customWidth="1"/>
    <col min="7177" max="7177" width="7" style="3" customWidth="1"/>
    <col min="7178" max="7178" width="9.125" style="3" customWidth="1"/>
    <col min="7179" max="7179" width="6.875" style="3" customWidth="1"/>
    <col min="7180" max="7180" width="9.75" style="3" customWidth="1"/>
    <col min="7181" max="7181" width="9.875" style="3" customWidth="1"/>
    <col min="7182" max="7182" width="7.875" style="3" customWidth="1"/>
    <col min="7183" max="7183" width="10.375" style="3" customWidth="1"/>
    <col min="7184" max="7185" width="8.25" style="3" customWidth="1"/>
    <col min="7186" max="7186" width="3.625" style="3" customWidth="1"/>
    <col min="7187" max="7199" width="9" style="3" customWidth="1"/>
    <col min="7200" max="7423" width="8.75" style="3"/>
    <col min="7424" max="7424" width="4.375" style="3" customWidth="1"/>
    <col min="7425" max="7425" width="10.75" style="3" customWidth="1"/>
    <col min="7426" max="7426" width="6.375" style="3" customWidth="1"/>
    <col min="7427" max="7427" width="6.875" style="3" customWidth="1"/>
    <col min="7428" max="7428" width="9.625" style="3" customWidth="1"/>
    <col min="7429" max="7429" width="7.75" style="3" customWidth="1"/>
    <col min="7430" max="7430" width="6.125" style="3" customWidth="1"/>
    <col min="7431" max="7432" width="9.625" style="3" customWidth="1"/>
    <col min="7433" max="7433" width="7" style="3" customWidth="1"/>
    <col min="7434" max="7434" width="9.125" style="3" customWidth="1"/>
    <col min="7435" max="7435" width="6.875" style="3" customWidth="1"/>
    <col min="7436" max="7436" width="9.75" style="3" customWidth="1"/>
    <col min="7437" max="7437" width="9.875" style="3" customWidth="1"/>
    <col min="7438" max="7438" width="7.875" style="3" customWidth="1"/>
    <col min="7439" max="7439" width="10.375" style="3" customWidth="1"/>
    <col min="7440" max="7441" width="8.25" style="3" customWidth="1"/>
    <col min="7442" max="7442" width="3.625" style="3" customWidth="1"/>
    <col min="7443" max="7455" width="9" style="3" customWidth="1"/>
    <col min="7456" max="7679" width="8.75" style="3"/>
    <col min="7680" max="7680" width="4.375" style="3" customWidth="1"/>
    <col min="7681" max="7681" width="10.75" style="3" customWidth="1"/>
    <col min="7682" max="7682" width="6.375" style="3" customWidth="1"/>
    <col min="7683" max="7683" width="6.875" style="3" customWidth="1"/>
    <col min="7684" max="7684" width="9.625" style="3" customWidth="1"/>
    <col min="7685" max="7685" width="7.75" style="3" customWidth="1"/>
    <col min="7686" max="7686" width="6.125" style="3" customWidth="1"/>
    <col min="7687" max="7688" width="9.625" style="3" customWidth="1"/>
    <col min="7689" max="7689" width="7" style="3" customWidth="1"/>
    <col min="7690" max="7690" width="9.125" style="3" customWidth="1"/>
    <col min="7691" max="7691" width="6.875" style="3" customWidth="1"/>
    <col min="7692" max="7692" width="9.75" style="3" customWidth="1"/>
    <col min="7693" max="7693" width="9.875" style="3" customWidth="1"/>
    <col min="7694" max="7694" width="7.875" style="3" customWidth="1"/>
    <col min="7695" max="7695" width="10.375" style="3" customWidth="1"/>
    <col min="7696" max="7697" width="8.25" style="3" customWidth="1"/>
    <col min="7698" max="7698" width="3.625" style="3" customWidth="1"/>
    <col min="7699" max="7711" width="9" style="3" customWidth="1"/>
    <col min="7712" max="7935" width="8.75" style="3"/>
    <col min="7936" max="7936" width="4.375" style="3" customWidth="1"/>
    <col min="7937" max="7937" width="10.75" style="3" customWidth="1"/>
    <col min="7938" max="7938" width="6.375" style="3" customWidth="1"/>
    <col min="7939" max="7939" width="6.875" style="3" customWidth="1"/>
    <col min="7940" max="7940" width="9.625" style="3" customWidth="1"/>
    <col min="7941" max="7941" width="7.75" style="3" customWidth="1"/>
    <col min="7942" max="7942" width="6.125" style="3" customWidth="1"/>
    <col min="7943" max="7944" width="9.625" style="3" customWidth="1"/>
    <col min="7945" max="7945" width="7" style="3" customWidth="1"/>
    <col min="7946" max="7946" width="9.125" style="3" customWidth="1"/>
    <col min="7947" max="7947" width="6.875" style="3" customWidth="1"/>
    <col min="7948" max="7948" width="9.75" style="3" customWidth="1"/>
    <col min="7949" max="7949" width="9.875" style="3" customWidth="1"/>
    <col min="7950" max="7950" width="7.875" style="3" customWidth="1"/>
    <col min="7951" max="7951" width="10.375" style="3" customWidth="1"/>
    <col min="7952" max="7953" width="8.25" style="3" customWidth="1"/>
    <col min="7954" max="7954" width="3.625" style="3" customWidth="1"/>
    <col min="7955" max="7967" width="9" style="3" customWidth="1"/>
    <col min="7968" max="8191" width="8.75" style="3"/>
    <col min="8192" max="8192" width="4.375" style="3" customWidth="1"/>
    <col min="8193" max="8193" width="10.75" style="3" customWidth="1"/>
    <col min="8194" max="8194" width="6.375" style="3" customWidth="1"/>
    <col min="8195" max="8195" width="6.875" style="3" customWidth="1"/>
    <col min="8196" max="8196" width="9.625" style="3" customWidth="1"/>
    <col min="8197" max="8197" width="7.75" style="3" customWidth="1"/>
    <col min="8198" max="8198" width="6.125" style="3" customWidth="1"/>
    <col min="8199" max="8200" width="9.625" style="3" customWidth="1"/>
    <col min="8201" max="8201" width="7" style="3" customWidth="1"/>
    <col min="8202" max="8202" width="9.125" style="3" customWidth="1"/>
    <col min="8203" max="8203" width="6.875" style="3" customWidth="1"/>
    <col min="8204" max="8204" width="9.75" style="3" customWidth="1"/>
    <col min="8205" max="8205" width="9.875" style="3" customWidth="1"/>
    <col min="8206" max="8206" width="7.875" style="3" customWidth="1"/>
    <col min="8207" max="8207" width="10.375" style="3" customWidth="1"/>
    <col min="8208" max="8209" width="8.25" style="3" customWidth="1"/>
    <col min="8210" max="8210" width="3.625" style="3" customWidth="1"/>
    <col min="8211" max="8223" width="9" style="3" customWidth="1"/>
    <col min="8224" max="8447" width="8.75" style="3"/>
    <col min="8448" max="8448" width="4.375" style="3" customWidth="1"/>
    <col min="8449" max="8449" width="10.75" style="3" customWidth="1"/>
    <col min="8450" max="8450" width="6.375" style="3" customWidth="1"/>
    <col min="8451" max="8451" width="6.875" style="3" customWidth="1"/>
    <col min="8452" max="8452" width="9.625" style="3" customWidth="1"/>
    <col min="8453" max="8453" width="7.75" style="3" customWidth="1"/>
    <col min="8454" max="8454" width="6.125" style="3" customWidth="1"/>
    <col min="8455" max="8456" width="9.625" style="3" customWidth="1"/>
    <col min="8457" max="8457" width="7" style="3" customWidth="1"/>
    <col min="8458" max="8458" width="9.125" style="3" customWidth="1"/>
    <col min="8459" max="8459" width="6.875" style="3" customWidth="1"/>
    <col min="8460" max="8460" width="9.75" style="3" customWidth="1"/>
    <col min="8461" max="8461" width="9.875" style="3" customWidth="1"/>
    <col min="8462" max="8462" width="7.875" style="3" customWidth="1"/>
    <col min="8463" max="8463" width="10.375" style="3" customWidth="1"/>
    <col min="8464" max="8465" width="8.25" style="3" customWidth="1"/>
    <col min="8466" max="8466" width="3.625" style="3" customWidth="1"/>
    <col min="8467" max="8479" width="9" style="3" customWidth="1"/>
    <col min="8480" max="8703" width="8.75" style="3"/>
    <col min="8704" max="8704" width="4.375" style="3" customWidth="1"/>
    <col min="8705" max="8705" width="10.75" style="3" customWidth="1"/>
    <col min="8706" max="8706" width="6.375" style="3" customWidth="1"/>
    <col min="8707" max="8707" width="6.875" style="3" customWidth="1"/>
    <col min="8708" max="8708" width="9.625" style="3" customWidth="1"/>
    <col min="8709" max="8709" width="7.75" style="3" customWidth="1"/>
    <col min="8710" max="8710" width="6.125" style="3" customWidth="1"/>
    <col min="8711" max="8712" width="9.625" style="3" customWidth="1"/>
    <col min="8713" max="8713" width="7" style="3" customWidth="1"/>
    <col min="8714" max="8714" width="9.125" style="3" customWidth="1"/>
    <col min="8715" max="8715" width="6.875" style="3" customWidth="1"/>
    <col min="8716" max="8716" width="9.75" style="3" customWidth="1"/>
    <col min="8717" max="8717" width="9.875" style="3" customWidth="1"/>
    <col min="8718" max="8718" width="7.875" style="3" customWidth="1"/>
    <col min="8719" max="8719" width="10.375" style="3" customWidth="1"/>
    <col min="8720" max="8721" width="8.25" style="3" customWidth="1"/>
    <col min="8722" max="8722" width="3.625" style="3" customWidth="1"/>
    <col min="8723" max="8735" width="9" style="3" customWidth="1"/>
    <col min="8736" max="8959" width="8.75" style="3"/>
    <col min="8960" max="8960" width="4.375" style="3" customWidth="1"/>
    <col min="8961" max="8961" width="10.75" style="3" customWidth="1"/>
    <col min="8962" max="8962" width="6.375" style="3" customWidth="1"/>
    <col min="8963" max="8963" width="6.875" style="3" customWidth="1"/>
    <col min="8964" max="8964" width="9.625" style="3" customWidth="1"/>
    <col min="8965" max="8965" width="7.75" style="3" customWidth="1"/>
    <col min="8966" max="8966" width="6.125" style="3" customWidth="1"/>
    <col min="8967" max="8968" width="9.625" style="3" customWidth="1"/>
    <col min="8969" max="8969" width="7" style="3" customWidth="1"/>
    <col min="8970" max="8970" width="9.125" style="3" customWidth="1"/>
    <col min="8971" max="8971" width="6.875" style="3" customWidth="1"/>
    <col min="8972" max="8972" width="9.75" style="3" customWidth="1"/>
    <col min="8973" max="8973" width="9.875" style="3" customWidth="1"/>
    <col min="8974" max="8974" width="7.875" style="3" customWidth="1"/>
    <col min="8975" max="8975" width="10.375" style="3" customWidth="1"/>
    <col min="8976" max="8977" width="8.25" style="3" customWidth="1"/>
    <col min="8978" max="8978" width="3.625" style="3" customWidth="1"/>
    <col min="8979" max="8991" width="9" style="3" customWidth="1"/>
    <col min="8992" max="9215" width="8.75" style="3"/>
    <col min="9216" max="9216" width="4.375" style="3" customWidth="1"/>
    <col min="9217" max="9217" width="10.75" style="3" customWidth="1"/>
    <col min="9218" max="9218" width="6.375" style="3" customWidth="1"/>
    <col min="9219" max="9219" width="6.875" style="3" customWidth="1"/>
    <col min="9220" max="9220" width="9.625" style="3" customWidth="1"/>
    <col min="9221" max="9221" width="7.75" style="3" customWidth="1"/>
    <col min="9222" max="9222" width="6.125" style="3" customWidth="1"/>
    <col min="9223" max="9224" width="9.625" style="3" customWidth="1"/>
    <col min="9225" max="9225" width="7" style="3" customWidth="1"/>
    <col min="9226" max="9226" width="9.125" style="3" customWidth="1"/>
    <col min="9227" max="9227" width="6.875" style="3" customWidth="1"/>
    <col min="9228" max="9228" width="9.75" style="3" customWidth="1"/>
    <col min="9229" max="9229" width="9.875" style="3" customWidth="1"/>
    <col min="9230" max="9230" width="7.875" style="3" customWidth="1"/>
    <col min="9231" max="9231" width="10.375" style="3" customWidth="1"/>
    <col min="9232" max="9233" width="8.25" style="3" customWidth="1"/>
    <col min="9234" max="9234" width="3.625" style="3" customWidth="1"/>
    <col min="9235" max="9247" width="9" style="3" customWidth="1"/>
    <col min="9248" max="9471" width="8.75" style="3"/>
    <col min="9472" max="9472" width="4.375" style="3" customWidth="1"/>
    <col min="9473" max="9473" width="10.75" style="3" customWidth="1"/>
    <col min="9474" max="9474" width="6.375" style="3" customWidth="1"/>
    <col min="9475" max="9475" width="6.875" style="3" customWidth="1"/>
    <col min="9476" max="9476" width="9.625" style="3" customWidth="1"/>
    <col min="9477" max="9477" width="7.75" style="3" customWidth="1"/>
    <col min="9478" max="9478" width="6.125" style="3" customWidth="1"/>
    <col min="9479" max="9480" width="9.625" style="3" customWidth="1"/>
    <col min="9481" max="9481" width="7" style="3" customWidth="1"/>
    <col min="9482" max="9482" width="9.125" style="3" customWidth="1"/>
    <col min="9483" max="9483" width="6.875" style="3" customWidth="1"/>
    <col min="9484" max="9484" width="9.75" style="3" customWidth="1"/>
    <col min="9485" max="9485" width="9.875" style="3" customWidth="1"/>
    <col min="9486" max="9486" width="7.875" style="3" customWidth="1"/>
    <col min="9487" max="9487" width="10.375" style="3" customWidth="1"/>
    <col min="9488" max="9489" width="8.25" style="3" customWidth="1"/>
    <col min="9490" max="9490" width="3.625" style="3" customWidth="1"/>
    <col min="9491" max="9503" width="9" style="3" customWidth="1"/>
    <col min="9504" max="9727" width="8.75" style="3"/>
    <col min="9728" max="9728" width="4.375" style="3" customWidth="1"/>
    <col min="9729" max="9729" width="10.75" style="3" customWidth="1"/>
    <col min="9730" max="9730" width="6.375" style="3" customWidth="1"/>
    <col min="9731" max="9731" width="6.875" style="3" customWidth="1"/>
    <col min="9732" max="9732" width="9.625" style="3" customWidth="1"/>
    <col min="9733" max="9733" width="7.75" style="3" customWidth="1"/>
    <col min="9734" max="9734" width="6.125" style="3" customWidth="1"/>
    <col min="9735" max="9736" width="9.625" style="3" customWidth="1"/>
    <col min="9737" max="9737" width="7" style="3" customWidth="1"/>
    <col min="9738" max="9738" width="9.125" style="3" customWidth="1"/>
    <col min="9739" max="9739" width="6.875" style="3" customWidth="1"/>
    <col min="9740" max="9740" width="9.75" style="3" customWidth="1"/>
    <col min="9741" max="9741" width="9.875" style="3" customWidth="1"/>
    <col min="9742" max="9742" width="7.875" style="3" customWidth="1"/>
    <col min="9743" max="9743" width="10.375" style="3" customWidth="1"/>
    <col min="9744" max="9745" width="8.25" style="3" customWidth="1"/>
    <col min="9746" max="9746" width="3.625" style="3" customWidth="1"/>
    <col min="9747" max="9759" width="9" style="3" customWidth="1"/>
    <col min="9760" max="9983" width="8.75" style="3"/>
    <col min="9984" max="9984" width="4.375" style="3" customWidth="1"/>
    <col min="9985" max="9985" width="10.75" style="3" customWidth="1"/>
    <col min="9986" max="9986" width="6.375" style="3" customWidth="1"/>
    <col min="9987" max="9987" width="6.875" style="3" customWidth="1"/>
    <col min="9988" max="9988" width="9.625" style="3" customWidth="1"/>
    <col min="9989" max="9989" width="7.75" style="3" customWidth="1"/>
    <col min="9990" max="9990" width="6.125" style="3" customWidth="1"/>
    <col min="9991" max="9992" width="9.625" style="3" customWidth="1"/>
    <col min="9993" max="9993" width="7" style="3" customWidth="1"/>
    <col min="9994" max="9994" width="9.125" style="3" customWidth="1"/>
    <col min="9995" max="9995" width="6.875" style="3" customWidth="1"/>
    <col min="9996" max="9996" width="9.75" style="3" customWidth="1"/>
    <col min="9997" max="9997" width="9.875" style="3" customWidth="1"/>
    <col min="9998" max="9998" width="7.875" style="3" customWidth="1"/>
    <col min="9999" max="9999" width="10.375" style="3" customWidth="1"/>
    <col min="10000" max="10001" width="8.25" style="3" customWidth="1"/>
    <col min="10002" max="10002" width="3.625" style="3" customWidth="1"/>
    <col min="10003" max="10015" width="9" style="3" customWidth="1"/>
    <col min="10016" max="10239" width="8.75" style="3"/>
    <col min="10240" max="10240" width="4.375" style="3" customWidth="1"/>
    <col min="10241" max="10241" width="10.75" style="3" customWidth="1"/>
    <col min="10242" max="10242" width="6.375" style="3" customWidth="1"/>
    <col min="10243" max="10243" width="6.875" style="3" customWidth="1"/>
    <col min="10244" max="10244" width="9.625" style="3" customWidth="1"/>
    <col min="10245" max="10245" width="7.75" style="3" customWidth="1"/>
    <col min="10246" max="10246" width="6.125" style="3" customWidth="1"/>
    <col min="10247" max="10248" width="9.625" style="3" customWidth="1"/>
    <col min="10249" max="10249" width="7" style="3" customWidth="1"/>
    <col min="10250" max="10250" width="9.125" style="3" customWidth="1"/>
    <col min="10251" max="10251" width="6.875" style="3" customWidth="1"/>
    <col min="10252" max="10252" width="9.75" style="3" customWidth="1"/>
    <col min="10253" max="10253" width="9.875" style="3" customWidth="1"/>
    <col min="10254" max="10254" width="7.875" style="3" customWidth="1"/>
    <col min="10255" max="10255" width="10.375" style="3" customWidth="1"/>
    <col min="10256" max="10257" width="8.25" style="3" customWidth="1"/>
    <col min="10258" max="10258" width="3.625" style="3" customWidth="1"/>
    <col min="10259" max="10271" width="9" style="3" customWidth="1"/>
    <col min="10272" max="10495" width="8.75" style="3"/>
    <col min="10496" max="10496" width="4.375" style="3" customWidth="1"/>
    <col min="10497" max="10497" width="10.75" style="3" customWidth="1"/>
    <col min="10498" max="10498" width="6.375" style="3" customWidth="1"/>
    <col min="10499" max="10499" width="6.875" style="3" customWidth="1"/>
    <col min="10500" max="10500" width="9.625" style="3" customWidth="1"/>
    <col min="10501" max="10501" width="7.75" style="3" customWidth="1"/>
    <col min="10502" max="10502" width="6.125" style="3" customWidth="1"/>
    <col min="10503" max="10504" width="9.625" style="3" customWidth="1"/>
    <col min="10505" max="10505" width="7" style="3" customWidth="1"/>
    <col min="10506" max="10506" width="9.125" style="3" customWidth="1"/>
    <col min="10507" max="10507" width="6.875" style="3" customWidth="1"/>
    <col min="10508" max="10508" width="9.75" style="3" customWidth="1"/>
    <col min="10509" max="10509" width="9.875" style="3" customWidth="1"/>
    <col min="10510" max="10510" width="7.875" style="3" customWidth="1"/>
    <col min="10511" max="10511" width="10.375" style="3" customWidth="1"/>
    <col min="10512" max="10513" width="8.25" style="3" customWidth="1"/>
    <col min="10514" max="10514" width="3.625" style="3" customWidth="1"/>
    <col min="10515" max="10527" width="9" style="3" customWidth="1"/>
    <col min="10528" max="10751" width="8.75" style="3"/>
    <col min="10752" max="10752" width="4.375" style="3" customWidth="1"/>
    <col min="10753" max="10753" width="10.75" style="3" customWidth="1"/>
    <col min="10754" max="10754" width="6.375" style="3" customWidth="1"/>
    <col min="10755" max="10755" width="6.875" style="3" customWidth="1"/>
    <col min="10756" max="10756" width="9.625" style="3" customWidth="1"/>
    <col min="10757" max="10757" width="7.75" style="3" customWidth="1"/>
    <col min="10758" max="10758" width="6.125" style="3" customWidth="1"/>
    <col min="10759" max="10760" width="9.625" style="3" customWidth="1"/>
    <col min="10761" max="10761" width="7" style="3" customWidth="1"/>
    <col min="10762" max="10762" width="9.125" style="3" customWidth="1"/>
    <col min="10763" max="10763" width="6.875" style="3" customWidth="1"/>
    <col min="10764" max="10764" width="9.75" style="3" customWidth="1"/>
    <col min="10765" max="10765" width="9.875" style="3" customWidth="1"/>
    <col min="10766" max="10766" width="7.875" style="3" customWidth="1"/>
    <col min="10767" max="10767" width="10.375" style="3" customWidth="1"/>
    <col min="10768" max="10769" width="8.25" style="3" customWidth="1"/>
    <col min="10770" max="10770" width="3.625" style="3" customWidth="1"/>
    <col min="10771" max="10783" width="9" style="3" customWidth="1"/>
    <col min="10784" max="11007" width="8.75" style="3"/>
    <col min="11008" max="11008" width="4.375" style="3" customWidth="1"/>
    <col min="11009" max="11009" width="10.75" style="3" customWidth="1"/>
    <col min="11010" max="11010" width="6.375" style="3" customWidth="1"/>
    <col min="11011" max="11011" width="6.875" style="3" customWidth="1"/>
    <col min="11012" max="11012" width="9.625" style="3" customWidth="1"/>
    <col min="11013" max="11013" width="7.75" style="3" customWidth="1"/>
    <col min="11014" max="11014" width="6.125" style="3" customWidth="1"/>
    <col min="11015" max="11016" width="9.625" style="3" customWidth="1"/>
    <col min="11017" max="11017" width="7" style="3" customWidth="1"/>
    <col min="11018" max="11018" width="9.125" style="3" customWidth="1"/>
    <col min="11019" max="11019" width="6.875" style="3" customWidth="1"/>
    <col min="11020" max="11020" width="9.75" style="3" customWidth="1"/>
    <col min="11021" max="11021" width="9.875" style="3" customWidth="1"/>
    <col min="11022" max="11022" width="7.875" style="3" customWidth="1"/>
    <col min="11023" max="11023" width="10.375" style="3" customWidth="1"/>
    <col min="11024" max="11025" width="8.25" style="3" customWidth="1"/>
    <col min="11026" max="11026" width="3.625" style="3" customWidth="1"/>
    <col min="11027" max="11039" width="9" style="3" customWidth="1"/>
    <col min="11040" max="11263" width="8.75" style="3"/>
    <col min="11264" max="11264" width="4.375" style="3" customWidth="1"/>
    <col min="11265" max="11265" width="10.75" style="3" customWidth="1"/>
    <col min="11266" max="11266" width="6.375" style="3" customWidth="1"/>
    <col min="11267" max="11267" width="6.875" style="3" customWidth="1"/>
    <col min="11268" max="11268" width="9.625" style="3" customWidth="1"/>
    <col min="11269" max="11269" width="7.75" style="3" customWidth="1"/>
    <col min="11270" max="11270" width="6.125" style="3" customWidth="1"/>
    <col min="11271" max="11272" width="9.625" style="3" customWidth="1"/>
    <col min="11273" max="11273" width="7" style="3" customWidth="1"/>
    <col min="11274" max="11274" width="9.125" style="3" customWidth="1"/>
    <col min="11275" max="11275" width="6.875" style="3" customWidth="1"/>
    <col min="11276" max="11276" width="9.75" style="3" customWidth="1"/>
    <col min="11277" max="11277" width="9.875" style="3" customWidth="1"/>
    <col min="11278" max="11278" width="7.875" style="3" customWidth="1"/>
    <col min="11279" max="11279" width="10.375" style="3" customWidth="1"/>
    <col min="11280" max="11281" width="8.25" style="3" customWidth="1"/>
    <col min="11282" max="11282" width="3.625" style="3" customWidth="1"/>
    <col min="11283" max="11295" width="9" style="3" customWidth="1"/>
    <col min="11296" max="11519" width="8.75" style="3"/>
    <col min="11520" max="11520" width="4.375" style="3" customWidth="1"/>
    <col min="11521" max="11521" width="10.75" style="3" customWidth="1"/>
    <col min="11522" max="11522" width="6.375" style="3" customWidth="1"/>
    <col min="11523" max="11523" width="6.875" style="3" customWidth="1"/>
    <col min="11524" max="11524" width="9.625" style="3" customWidth="1"/>
    <col min="11525" max="11525" width="7.75" style="3" customWidth="1"/>
    <col min="11526" max="11526" width="6.125" style="3" customWidth="1"/>
    <col min="11527" max="11528" width="9.625" style="3" customWidth="1"/>
    <col min="11529" max="11529" width="7" style="3" customWidth="1"/>
    <col min="11530" max="11530" width="9.125" style="3" customWidth="1"/>
    <col min="11531" max="11531" width="6.875" style="3" customWidth="1"/>
    <col min="11532" max="11532" width="9.75" style="3" customWidth="1"/>
    <col min="11533" max="11533" width="9.875" style="3" customWidth="1"/>
    <col min="11534" max="11534" width="7.875" style="3" customWidth="1"/>
    <col min="11535" max="11535" width="10.375" style="3" customWidth="1"/>
    <col min="11536" max="11537" width="8.25" style="3" customWidth="1"/>
    <col min="11538" max="11538" width="3.625" style="3" customWidth="1"/>
    <col min="11539" max="11551" width="9" style="3" customWidth="1"/>
    <col min="11552" max="11775" width="8.75" style="3"/>
    <col min="11776" max="11776" width="4.375" style="3" customWidth="1"/>
    <col min="11777" max="11777" width="10.75" style="3" customWidth="1"/>
    <col min="11778" max="11778" width="6.375" style="3" customWidth="1"/>
    <col min="11779" max="11779" width="6.875" style="3" customWidth="1"/>
    <col min="11780" max="11780" width="9.625" style="3" customWidth="1"/>
    <col min="11781" max="11781" width="7.75" style="3" customWidth="1"/>
    <col min="11782" max="11782" width="6.125" style="3" customWidth="1"/>
    <col min="11783" max="11784" width="9.625" style="3" customWidth="1"/>
    <col min="11785" max="11785" width="7" style="3" customWidth="1"/>
    <col min="11786" max="11786" width="9.125" style="3" customWidth="1"/>
    <col min="11787" max="11787" width="6.875" style="3" customWidth="1"/>
    <col min="11788" max="11788" width="9.75" style="3" customWidth="1"/>
    <col min="11789" max="11789" width="9.875" style="3" customWidth="1"/>
    <col min="11790" max="11790" width="7.875" style="3" customWidth="1"/>
    <col min="11791" max="11791" width="10.375" style="3" customWidth="1"/>
    <col min="11792" max="11793" width="8.25" style="3" customWidth="1"/>
    <col min="11794" max="11794" width="3.625" style="3" customWidth="1"/>
    <col min="11795" max="11807" width="9" style="3" customWidth="1"/>
    <col min="11808" max="12031" width="8.75" style="3"/>
    <col min="12032" max="12032" width="4.375" style="3" customWidth="1"/>
    <col min="12033" max="12033" width="10.75" style="3" customWidth="1"/>
    <col min="12034" max="12034" width="6.375" style="3" customWidth="1"/>
    <col min="12035" max="12035" width="6.875" style="3" customWidth="1"/>
    <col min="12036" max="12036" width="9.625" style="3" customWidth="1"/>
    <col min="12037" max="12037" width="7.75" style="3" customWidth="1"/>
    <col min="12038" max="12038" width="6.125" style="3" customWidth="1"/>
    <col min="12039" max="12040" width="9.625" style="3" customWidth="1"/>
    <col min="12041" max="12041" width="7" style="3" customWidth="1"/>
    <col min="12042" max="12042" width="9.125" style="3" customWidth="1"/>
    <col min="12043" max="12043" width="6.875" style="3" customWidth="1"/>
    <col min="12044" max="12044" width="9.75" style="3" customWidth="1"/>
    <col min="12045" max="12045" width="9.875" style="3" customWidth="1"/>
    <col min="12046" max="12046" width="7.875" style="3" customWidth="1"/>
    <col min="12047" max="12047" width="10.375" style="3" customWidth="1"/>
    <col min="12048" max="12049" width="8.25" style="3" customWidth="1"/>
    <col min="12050" max="12050" width="3.625" style="3" customWidth="1"/>
    <col min="12051" max="12063" width="9" style="3" customWidth="1"/>
    <col min="12064" max="12287" width="8.75" style="3"/>
    <col min="12288" max="12288" width="4.375" style="3" customWidth="1"/>
    <col min="12289" max="12289" width="10.75" style="3" customWidth="1"/>
    <col min="12290" max="12290" width="6.375" style="3" customWidth="1"/>
    <col min="12291" max="12291" width="6.875" style="3" customWidth="1"/>
    <col min="12292" max="12292" width="9.625" style="3" customWidth="1"/>
    <col min="12293" max="12293" width="7.75" style="3" customWidth="1"/>
    <col min="12294" max="12294" width="6.125" style="3" customWidth="1"/>
    <col min="12295" max="12296" width="9.625" style="3" customWidth="1"/>
    <col min="12297" max="12297" width="7" style="3" customWidth="1"/>
    <col min="12298" max="12298" width="9.125" style="3" customWidth="1"/>
    <col min="12299" max="12299" width="6.875" style="3" customWidth="1"/>
    <col min="12300" max="12300" width="9.75" style="3" customWidth="1"/>
    <col min="12301" max="12301" width="9.875" style="3" customWidth="1"/>
    <col min="12302" max="12302" width="7.875" style="3" customWidth="1"/>
    <col min="12303" max="12303" width="10.375" style="3" customWidth="1"/>
    <col min="12304" max="12305" width="8.25" style="3" customWidth="1"/>
    <col min="12306" max="12306" width="3.625" style="3" customWidth="1"/>
    <col min="12307" max="12319" width="9" style="3" customWidth="1"/>
    <col min="12320" max="12543" width="8.75" style="3"/>
    <col min="12544" max="12544" width="4.375" style="3" customWidth="1"/>
    <col min="12545" max="12545" width="10.75" style="3" customWidth="1"/>
    <col min="12546" max="12546" width="6.375" style="3" customWidth="1"/>
    <col min="12547" max="12547" width="6.875" style="3" customWidth="1"/>
    <col min="12548" max="12548" width="9.625" style="3" customWidth="1"/>
    <col min="12549" max="12549" width="7.75" style="3" customWidth="1"/>
    <col min="12550" max="12550" width="6.125" style="3" customWidth="1"/>
    <col min="12551" max="12552" width="9.625" style="3" customWidth="1"/>
    <col min="12553" max="12553" width="7" style="3" customWidth="1"/>
    <col min="12554" max="12554" width="9.125" style="3" customWidth="1"/>
    <col min="12555" max="12555" width="6.875" style="3" customWidth="1"/>
    <col min="12556" max="12556" width="9.75" style="3" customWidth="1"/>
    <col min="12557" max="12557" width="9.875" style="3" customWidth="1"/>
    <col min="12558" max="12558" width="7.875" style="3" customWidth="1"/>
    <col min="12559" max="12559" width="10.375" style="3" customWidth="1"/>
    <col min="12560" max="12561" width="8.25" style="3" customWidth="1"/>
    <col min="12562" max="12562" width="3.625" style="3" customWidth="1"/>
    <col min="12563" max="12575" width="9" style="3" customWidth="1"/>
    <col min="12576" max="12799" width="8.75" style="3"/>
    <col min="12800" max="12800" width="4.375" style="3" customWidth="1"/>
    <col min="12801" max="12801" width="10.75" style="3" customWidth="1"/>
    <col min="12802" max="12802" width="6.375" style="3" customWidth="1"/>
    <col min="12803" max="12803" width="6.875" style="3" customWidth="1"/>
    <col min="12804" max="12804" width="9.625" style="3" customWidth="1"/>
    <col min="12805" max="12805" width="7.75" style="3" customWidth="1"/>
    <col min="12806" max="12806" width="6.125" style="3" customWidth="1"/>
    <col min="12807" max="12808" width="9.625" style="3" customWidth="1"/>
    <col min="12809" max="12809" width="7" style="3" customWidth="1"/>
    <col min="12810" max="12810" width="9.125" style="3" customWidth="1"/>
    <col min="12811" max="12811" width="6.875" style="3" customWidth="1"/>
    <col min="12812" max="12812" width="9.75" style="3" customWidth="1"/>
    <col min="12813" max="12813" width="9.875" style="3" customWidth="1"/>
    <col min="12814" max="12814" width="7.875" style="3" customWidth="1"/>
    <col min="12815" max="12815" width="10.375" style="3" customWidth="1"/>
    <col min="12816" max="12817" width="8.25" style="3" customWidth="1"/>
    <col min="12818" max="12818" width="3.625" style="3" customWidth="1"/>
    <col min="12819" max="12831" width="9" style="3" customWidth="1"/>
    <col min="12832" max="13055" width="8.75" style="3"/>
    <col min="13056" max="13056" width="4.375" style="3" customWidth="1"/>
    <col min="13057" max="13057" width="10.75" style="3" customWidth="1"/>
    <col min="13058" max="13058" width="6.375" style="3" customWidth="1"/>
    <col min="13059" max="13059" width="6.875" style="3" customWidth="1"/>
    <col min="13060" max="13060" width="9.625" style="3" customWidth="1"/>
    <col min="13061" max="13061" width="7.75" style="3" customWidth="1"/>
    <col min="13062" max="13062" width="6.125" style="3" customWidth="1"/>
    <col min="13063" max="13064" width="9.625" style="3" customWidth="1"/>
    <col min="13065" max="13065" width="7" style="3" customWidth="1"/>
    <col min="13066" max="13066" width="9.125" style="3" customWidth="1"/>
    <col min="13067" max="13067" width="6.875" style="3" customWidth="1"/>
    <col min="13068" max="13068" width="9.75" style="3" customWidth="1"/>
    <col min="13069" max="13069" width="9.875" style="3" customWidth="1"/>
    <col min="13070" max="13070" width="7.875" style="3" customWidth="1"/>
    <col min="13071" max="13071" width="10.375" style="3" customWidth="1"/>
    <col min="13072" max="13073" width="8.25" style="3" customWidth="1"/>
    <col min="13074" max="13074" width="3.625" style="3" customWidth="1"/>
    <col min="13075" max="13087" width="9" style="3" customWidth="1"/>
    <col min="13088" max="13311" width="8.75" style="3"/>
    <col min="13312" max="13312" width="4.375" style="3" customWidth="1"/>
    <col min="13313" max="13313" width="10.75" style="3" customWidth="1"/>
    <col min="13314" max="13314" width="6.375" style="3" customWidth="1"/>
    <col min="13315" max="13315" width="6.875" style="3" customWidth="1"/>
    <col min="13316" max="13316" width="9.625" style="3" customWidth="1"/>
    <col min="13317" max="13317" width="7.75" style="3" customWidth="1"/>
    <col min="13318" max="13318" width="6.125" style="3" customWidth="1"/>
    <col min="13319" max="13320" width="9.625" style="3" customWidth="1"/>
    <col min="13321" max="13321" width="7" style="3" customWidth="1"/>
    <col min="13322" max="13322" width="9.125" style="3" customWidth="1"/>
    <col min="13323" max="13323" width="6.875" style="3" customWidth="1"/>
    <col min="13324" max="13324" width="9.75" style="3" customWidth="1"/>
    <col min="13325" max="13325" width="9.875" style="3" customWidth="1"/>
    <col min="13326" max="13326" width="7.875" style="3" customWidth="1"/>
    <col min="13327" max="13327" width="10.375" style="3" customWidth="1"/>
    <col min="13328" max="13329" width="8.25" style="3" customWidth="1"/>
    <col min="13330" max="13330" width="3.625" style="3" customWidth="1"/>
    <col min="13331" max="13343" width="9" style="3" customWidth="1"/>
    <col min="13344" max="13567" width="8.75" style="3"/>
    <col min="13568" max="13568" width="4.375" style="3" customWidth="1"/>
    <col min="13569" max="13569" width="10.75" style="3" customWidth="1"/>
    <col min="13570" max="13570" width="6.375" style="3" customWidth="1"/>
    <col min="13571" max="13571" width="6.875" style="3" customWidth="1"/>
    <col min="13572" max="13572" width="9.625" style="3" customWidth="1"/>
    <col min="13573" max="13573" width="7.75" style="3" customWidth="1"/>
    <col min="13574" max="13574" width="6.125" style="3" customWidth="1"/>
    <col min="13575" max="13576" width="9.625" style="3" customWidth="1"/>
    <col min="13577" max="13577" width="7" style="3" customWidth="1"/>
    <col min="13578" max="13578" width="9.125" style="3" customWidth="1"/>
    <col min="13579" max="13579" width="6.875" style="3" customWidth="1"/>
    <col min="13580" max="13580" width="9.75" style="3" customWidth="1"/>
    <col min="13581" max="13581" width="9.875" style="3" customWidth="1"/>
    <col min="13582" max="13582" width="7.875" style="3" customWidth="1"/>
    <col min="13583" max="13583" width="10.375" style="3" customWidth="1"/>
    <col min="13584" max="13585" width="8.25" style="3" customWidth="1"/>
    <col min="13586" max="13586" width="3.625" style="3" customWidth="1"/>
    <col min="13587" max="13599" width="9" style="3" customWidth="1"/>
    <col min="13600" max="13823" width="8.75" style="3"/>
    <col min="13824" max="13824" width="4.375" style="3" customWidth="1"/>
    <col min="13825" max="13825" width="10.75" style="3" customWidth="1"/>
    <col min="13826" max="13826" width="6.375" style="3" customWidth="1"/>
    <col min="13827" max="13827" width="6.875" style="3" customWidth="1"/>
    <col min="13828" max="13828" width="9.625" style="3" customWidth="1"/>
    <col min="13829" max="13829" width="7.75" style="3" customWidth="1"/>
    <col min="13830" max="13830" width="6.125" style="3" customWidth="1"/>
    <col min="13831" max="13832" width="9.625" style="3" customWidth="1"/>
    <col min="13833" max="13833" width="7" style="3" customWidth="1"/>
    <col min="13834" max="13834" width="9.125" style="3" customWidth="1"/>
    <col min="13835" max="13835" width="6.875" style="3" customWidth="1"/>
    <col min="13836" max="13836" width="9.75" style="3" customWidth="1"/>
    <col min="13837" max="13837" width="9.875" style="3" customWidth="1"/>
    <col min="13838" max="13838" width="7.875" style="3" customWidth="1"/>
    <col min="13839" max="13839" width="10.375" style="3" customWidth="1"/>
    <col min="13840" max="13841" width="8.25" style="3" customWidth="1"/>
    <col min="13842" max="13842" width="3.625" style="3" customWidth="1"/>
    <col min="13843" max="13855" width="9" style="3" customWidth="1"/>
    <col min="13856" max="14079" width="8.75" style="3"/>
    <col min="14080" max="14080" width="4.375" style="3" customWidth="1"/>
    <col min="14081" max="14081" width="10.75" style="3" customWidth="1"/>
    <col min="14082" max="14082" width="6.375" style="3" customWidth="1"/>
    <col min="14083" max="14083" width="6.875" style="3" customWidth="1"/>
    <col min="14084" max="14084" width="9.625" style="3" customWidth="1"/>
    <col min="14085" max="14085" width="7.75" style="3" customWidth="1"/>
    <col min="14086" max="14086" width="6.125" style="3" customWidth="1"/>
    <col min="14087" max="14088" width="9.625" style="3" customWidth="1"/>
    <col min="14089" max="14089" width="7" style="3" customWidth="1"/>
    <col min="14090" max="14090" width="9.125" style="3" customWidth="1"/>
    <col min="14091" max="14091" width="6.875" style="3" customWidth="1"/>
    <col min="14092" max="14092" width="9.75" style="3" customWidth="1"/>
    <col min="14093" max="14093" width="9.875" style="3" customWidth="1"/>
    <col min="14094" max="14094" width="7.875" style="3" customWidth="1"/>
    <col min="14095" max="14095" width="10.375" style="3" customWidth="1"/>
    <col min="14096" max="14097" width="8.25" style="3" customWidth="1"/>
    <col min="14098" max="14098" width="3.625" style="3" customWidth="1"/>
    <col min="14099" max="14111" width="9" style="3" customWidth="1"/>
    <col min="14112" max="14335" width="8.75" style="3"/>
    <col min="14336" max="14336" width="4.375" style="3" customWidth="1"/>
    <col min="14337" max="14337" width="10.75" style="3" customWidth="1"/>
    <col min="14338" max="14338" width="6.375" style="3" customWidth="1"/>
    <col min="14339" max="14339" width="6.875" style="3" customWidth="1"/>
    <col min="14340" max="14340" width="9.625" style="3" customWidth="1"/>
    <col min="14341" max="14341" width="7.75" style="3" customWidth="1"/>
    <col min="14342" max="14342" width="6.125" style="3" customWidth="1"/>
    <col min="14343" max="14344" width="9.625" style="3" customWidth="1"/>
    <col min="14345" max="14345" width="7" style="3" customWidth="1"/>
    <col min="14346" max="14346" width="9.125" style="3" customWidth="1"/>
    <col min="14347" max="14347" width="6.875" style="3" customWidth="1"/>
    <col min="14348" max="14348" width="9.75" style="3" customWidth="1"/>
    <col min="14349" max="14349" width="9.875" style="3" customWidth="1"/>
    <col min="14350" max="14350" width="7.875" style="3" customWidth="1"/>
    <col min="14351" max="14351" width="10.375" style="3" customWidth="1"/>
    <col min="14352" max="14353" width="8.25" style="3" customWidth="1"/>
    <col min="14354" max="14354" width="3.625" style="3" customWidth="1"/>
    <col min="14355" max="14367" width="9" style="3" customWidth="1"/>
    <col min="14368" max="14591" width="8.75" style="3"/>
    <col min="14592" max="14592" width="4.375" style="3" customWidth="1"/>
    <col min="14593" max="14593" width="10.75" style="3" customWidth="1"/>
    <col min="14594" max="14594" width="6.375" style="3" customWidth="1"/>
    <col min="14595" max="14595" width="6.875" style="3" customWidth="1"/>
    <col min="14596" max="14596" width="9.625" style="3" customWidth="1"/>
    <col min="14597" max="14597" width="7.75" style="3" customWidth="1"/>
    <col min="14598" max="14598" width="6.125" style="3" customWidth="1"/>
    <col min="14599" max="14600" width="9.625" style="3" customWidth="1"/>
    <col min="14601" max="14601" width="7" style="3" customWidth="1"/>
    <col min="14602" max="14602" width="9.125" style="3" customWidth="1"/>
    <col min="14603" max="14603" width="6.875" style="3" customWidth="1"/>
    <col min="14604" max="14604" width="9.75" style="3" customWidth="1"/>
    <col min="14605" max="14605" width="9.875" style="3" customWidth="1"/>
    <col min="14606" max="14606" width="7.875" style="3" customWidth="1"/>
    <col min="14607" max="14607" width="10.375" style="3" customWidth="1"/>
    <col min="14608" max="14609" width="8.25" style="3" customWidth="1"/>
    <col min="14610" max="14610" width="3.625" style="3" customWidth="1"/>
    <col min="14611" max="14623" width="9" style="3" customWidth="1"/>
    <col min="14624" max="14847" width="8.75" style="3"/>
    <col min="14848" max="14848" width="4.375" style="3" customWidth="1"/>
    <col min="14849" max="14849" width="10.75" style="3" customWidth="1"/>
    <col min="14850" max="14850" width="6.375" style="3" customWidth="1"/>
    <col min="14851" max="14851" width="6.875" style="3" customWidth="1"/>
    <col min="14852" max="14852" width="9.625" style="3" customWidth="1"/>
    <col min="14853" max="14853" width="7.75" style="3" customWidth="1"/>
    <col min="14854" max="14854" width="6.125" style="3" customWidth="1"/>
    <col min="14855" max="14856" width="9.625" style="3" customWidth="1"/>
    <col min="14857" max="14857" width="7" style="3" customWidth="1"/>
    <col min="14858" max="14858" width="9.125" style="3" customWidth="1"/>
    <col min="14859" max="14859" width="6.875" style="3" customWidth="1"/>
    <col min="14860" max="14860" width="9.75" style="3" customWidth="1"/>
    <col min="14861" max="14861" width="9.875" style="3" customWidth="1"/>
    <col min="14862" max="14862" width="7.875" style="3" customWidth="1"/>
    <col min="14863" max="14863" width="10.375" style="3" customWidth="1"/>
    <col min="14864" max="14865" width="8.25" style="3" customWidth="1"/>
    <col min="14866" max="14866" width="3.625" style="3" customWidth="1"/>
    <col min="14867" max="14879" width="9" style="3" customWidth="1"/>
    <col min="14880" max="15103" width="8.75" style="3"/>
    <col min="15104" max="15104" width="4.375" style="3" customWidth="1"/>
    <col min="15105" max="15105" width="10.75" style="3" customWidth="1"/>
    <col min="15106" max="15106" width="6.375" style="3" customWidth="1"/>
    <col min="15107" max="15107" width="6.875" style="3" customWidth="1"/>
    <col min="15108" max="15108" width="9.625" style="3" customWidth="1"/>
    <col min="15109" max="15109" width="7.75" style="3" customWidth="1"/>
    <col min="15110" max="15110" width="6.125" style="3" customWidth="1"/>
    <col min="15111" max="15112" width="9.625" style="3" customWidth="1"/>
    <col min="15113" max="15113" width="7" style="3" customWidth="1"/>
    <col min="15114" max="15114" width="9.125" style="3" customWidth="1"/>
    <col min="15115" max="15115" width="6.875" style="3" customWidth="1"/>
    <col min="15116" max="15116" width="9.75" style="3" customWidth="1"/>
    <col min="15117" max="15117" width="9.875" style="3" customWidth="1"/>
    <col min="15118" max="15118" width="7.875" style="3" customWidth="1"/>
    <col min="15119" max="15119" width="10.375" style="3" customWidth="1"/>
    <col min="15120" max="15121" width="8.25" style="3" customWidth="1"/>
    <col min="15122" max="15122" width="3.625" style="3" customWidth="1"/>
    <col min="15123" max="15135" width="9" style="3" customWidth="1"/>
    <col min="15136" max="15359" width="8.75" style="3"/>
    <col min="15360" max="15360" width="4.375" style="3" customWidth="1"/>
    <col min="15361" max="15361" width="10.75" style="3" customWidth="1"/>
    <col min="15362" max="15362" width="6.375" style="3" customWidth="1"/>
    <col min="15363" max="15363" width="6.875" style="3" customWidth="1"/>
    <col min="15364" max="15364" width="9.625" style="3" customWidth="1"/>
    <col min="15365" max="15365" width="7.75" style="3" customWidth="1"/>
    <col min="15366" max="15366" width="6.125" style="3" customWidth="1"/>
    <col min="15367" max="15368" width="9.625" style="3" customWidth="1"/>
    <col min="15369" max="15369" width="7" style="3" customWidth="1"/>
    <col min="15370" max="15370" width="9.125" style="3" customWidth="1"/>
    <col min="15371" max="15371" width="6.875" style="3" customWidth="1"/>
    <col min="15372" max="15372" width="9.75" style="3" customWidth="1"/>
    <col min="15373" max="15373" width="9.875" style="3" customWidth="1"/>
    <col min="15374" max="15374" width="7.875" style="3" customWidth="1"/>
    <col min="15375" max="15375" width="10.375" style="3" customWidth="1"/>
    <col min="15376" max="15377" width="8.25" style="3" customWidth="1"/>
    <col min="15378" max="15378" width="3.625" style="3" customWidth="1"/>
    <col min="15379" max="15391" width="9" style="3" customWidth="1"/>
    <col min="15392" max="15615" width="8.75" style="3"/>
    <col min="15616" max="15616" width="4.375" style="3" customWidth="1"/>
    <col min="15617" max="15617" width="10.75" style="3" customWidth="1"/>
    <col min="15618" max="15618" width="6.375" style="3" customWidth="1"/>
    <col min="15619" max="15619" width="6.875" style="3" customWidth="1"/>
    <col min="15620" max="15620" width="9.625" style="3" customWidth="1"/>
    <col min="15621" max="15621" width="7.75" style="3" customWidth="1"/>
    <col min="15622" max="15622" width="6.125" style="3" customWidth="1"/>
    <col min="15623" max="15624" width="9.625" style="3" customWidth="1"/>
    <col min="15625" max="15625" width="7" style="3" customWidth="1"/>
    <col min="15626" max="15626" width="9.125" style="3" customWidth="1"/>
    <col min="15627" max="15627" width="6.875" style="3" customWidth="1"/>
    <col min="15628" max="15628" width="9.75" style="3" customWidth="1"/>
    <col min="15629" max="15629" width="9.875" style="3" customWidth="1"/>
    <col min="15630" max="15630" width="7.875" style="3" customWidth="1"/>
    <col min="15631" max="15631" width="10.375" style="3" customWidth="1"/>
    <col min="15632" max="15633" width="8.25" style="3" customWidth="1"/>
    <col min="15634" max="15634" width="3.625" style="3" customWidth="1"/>
    <col min="15635" max="15647" width="9" style="3" customWidth="1"/>
    <col min="15648" max="15871" width="8.75" style="3"/>
    <col min="15872" max="15872" width="4.375" style="3" customWidth="1"/>
    <col min="15873" max="15873" width="10.75" style="3" customWidth="1"/>
    <col min="15874" max="15874" width="6.375" style="3" customWidth="1"/>
    <col min="15875" max="15875" width="6.875" style="3" customWidth="1"/>
    <col min="15876" max="15876" width="9.625" style="3" customWidth="1"/>
    <col min="15877" max="15877" width="7.75" style="3" customWidth="1"/>
    <col min="15878" max="15878" width="6.125" style="3" customWidth="1"/>
    <col min="15879" max="15880" width="9.625" style="3" customWidth="1"/>
    <col min="15881" max="15881" width="7" style="3" customWidth="1"/>
    <col min="15882" max="15882" width="9.125" style="3" customWidth="1"/>
    <col min="15883" max="15883" width="6.875" style="3" customWidth="1"/>
    <col min="15884" max="15884" width="9.75" style="3" customWidth="1"/>
    <col min="15885" max="15885" width="9.875" style="3" customWidth="1"/>
    <col min="15886" max="15886" width="7.875" style="3" customWidth="1"/>
    <col min="15887" max="15887" width="10.375" style="3" customWidth="1"/>
    <col min="15888" max="15889" width="8.25" style="3" customWidth="1"/>
    <col min="15890" max="15890" width="3.625" style="3" customWidth="1"/>
    <col min="15891" max="15903" width="9" style="3" customWidth="1"/>
    <col min="15904" max="16127" width="8.75" style="3"/>
    <col min="16128" max="16128" width="4.375" style="3" customWidth="1"/>
    <col min="16129" max="16129" width="10.75" style="3" customWidth="1"/>
    <col min="16130" max="16130" width="6.375" style="3" customWidth="1"/>
    <col min="16131" max="16131" width="6.875" style="3" customWidth="1"/>
    <col min="16132" max="16132" width="9.625" style="3" customWidth="1"/>
    <col min="16133" max="16133" width="7.75" style="3" customWidth="1"/>
    <col min="16134" max="16134" width="6.125" style="3" customWidth="1"/>
    <col min="16135" max="16136" width="9.625" style="3" customWidth="1"/>
    <col min="16137" max="16137" width="7" style="3" customWidth="1"/>
    <col min="16138" max="16138" width="9.125" style="3" customWidth="1"/>
    <col min="16139" max="16139" width="6.875" style="3" customWidth="1"/>
    <col min="16140" max="16140" width="9.75" style="3" customWidth="1"/>
    <col min="16141" max="16141" width="9.875" style="3" customWidth="1"/>
    <col min="16142" max="16142" width="7.875" style="3" customWidth="1"/>
    <col min="16143" max="16143" width="10.375" style="3" customWidth="1"/>
    <col min="16144" max="16145" width="8.25" style="3" customWidth="1"/>
    <col min="16146" max="16146" width="3.625" style="3" customWidth="1"/>
    <col min="16147" max="16159" width="9" style="3" customWidth="1"/>
    <col min="16160" max="16384" width="8.75" style="3"/>
  </cols>
  <sheetData>
    <row r="1" spans="1:17" ht="48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"/>
    </row>
    <row r="2" spans="1:17" s="103" customFormat="1" ht="39" customHeight="1">
      <c r="A2" s="109" t="s">
        <v>252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2"/>
    </row>
    <row r="3" spans="1:17" s="103" customFormat="1" ht="33.75" customHeight="1">
      <c r="A3" s="119" t="s">
        <v>2</v>
      </c>
      <c r="B3" s="118" t="s">
        <v>3</v>
      </c>
      <c r="C3" s="118" t="s">
        <v>4</v>
      </c>
      <c r="D3" s="118" t="s">
        <v>5</v>
      </c>
      <c r="E3" s="118"/>
      <c r="F3" s="118" t="s">
        <v>6</v>
      </c>
      <c r="G3" s="118"/>
      <c r="H3" s="118"/>
      <c r="I3" s="118" t="s">
        <v>7</v>
      </c>
      <c r="J3" s="118" t="s">
        <v>8</v>
      </c>
      <c r="K3" s="118"/>
      <c r="L3" s="118" t="s">
        <v>9</v>
      </c>
      <c r="M3" s="118"/>
      <c r="N3" s="69" t="s">
        <v>10</v>
      </c>
      <c r="O3" s="69" t="s">
        <v>253</v>
      </c>
      <c r="P3" s="69" t="s">
        <v>12</v>
      </c>
    </row>
    <row r="4" spans="1:17" s="103" customFormat="1" ht="54">
      <c r="A4" s="120"/>
      <c r="B4" s="118"/>
      <c r="C4" s="118"/>
      <c r="D4" s="69" t="s">
        <v>13</v>
      </c>
      <c r="E4" s="69" t="s">
        <v>14</v>
      </c>
      <c r="F4" s="105" t="s">
        <v>17</v>
      </c>
      <c r="G4" s="105" t="s">
        <v>18</v>
      </c>
      <c r="H4" s="69" t="s">
        <v>19</v>
      </c>
      <c r="I4" s="118"/>
      <c r="J4" s="105" t="s">
        <v>20</v>
      </c>
      <c r="K4" s="69" t="s">
        <v>21</v>
      </c>
      <c r="L4" s="105" t="s">
        <v>22</v>
      </c>
      <c r="M4" s="69" t="s">
        <v>23</v>
      </c>
      <c r="N4" s="69" t="s">
        <v>24</v>
      </c>
      <c r="O4" s="69"/>
      <c r="P4" s="75"/>
    </row>
    <row r="5" spans="1:17" s="104" customFormat="1" ht="24.95" customHeight="1">
      <c r="A5" s="69">
        <v>1</v>
      </c>
      <c r="B5" s="69">
        <v>2003221011</v>
      </c>
      <c r="C5" s="69" t="s">
        <v>254</v>
      </c>
      <c r="D5" s="69">
        <v>87</v>
      </c>
      <c r="E5" s="69">
        <f>D5*0.2</f>
        <v>17.399999999999999</v>
      </c>
      <c r="F5" s="69">
        <v>90.552000000000007</v>
      </c>
      <c r="G5" s="69">
        <v>0</v>
      </c>
      <c r="H5" s="69">
        <f>(F5+G5)*0.6</f>
        <v>54.331200000000003</v>
      </c>
      <c r="I5" s="69">
        <v>0</v>
      </c>
      <c r="J5" s="69">
        <v>61</v>
      </c>
      <c r="K5" s="69">
        <f>J5*0.1</f>
        <v>6.1</v>
      </c>
      <c r="L5" s="69">
        <v>73.5</v>
      </c>
      <c r="M5" s="69">
        <f>L5*0.1</f>
        <v>7.35</v>
      </c>
      <c r="N5" s="69">
        <f>E5+H5+K5+M5</f>
        <v>85.181200000000004</v>
      </c>
      <c r="O5" s="69" t="s">
        <v>28</v>
      </c>
      <c r="P5" s="69" t="s">
        <v>29</v>
      </c>
    </row>
    <row r="6" spans="1:17" s="104" customFormat="1" ht="24.95" customHeight="1">
      <c r="A6" s="69">
        <v>2</v>
      </c>
      <c r="B6" s="69">
        <v>2003222007</v>
      </c>
      <c r="C6" s="69" t="s">
        <v>255</v>
      </c>
      <c r="D6" s="69">
        <v>95.5</v>
      </c>
      <c r="E6" s="69">
        <f t="shared" ref="E6:E69" si="0">D6*0.2</f>
        <v>19.100000000000001</v>
      </c>
      <c r="F6" s="69">
        <v>83.144000000000005</v>
      </c>
      <c r="G6" s="69">
        <v>0.19</v>
      </c>
      <c r="H6" s="69">
        <f t="shared" ref="H6:H69" si="1">(F6+G6)*0.6</f>
        <v>50.000399999999999</v>
      </c>
      <c r="I6" s="69">
        <v>0.19</v>
      </c>
      <c r="J6" s="69">
        <v>60</v>
      </c>
      <c r="K6" s="69">
        <f t="shared" ref="K6:K69" si="2">J6*0.1</f>
        <v>6</v>
      </c>
      <c r="L6" s="69">
        <v>84</v>
      </c>
      <c r="M6" s="69">
        <f t="shared" ref="M6:M69" si="3">L6*0.1</f>
        <v>8.4</v>
      </c>
      <c r="N6" s="69">
        <f t="shared" ref="N6:N69" si="4">E6+H6+K6+M6</f>
        <v>83.500399999999999</v>
      </c>
      <c r="O6" s="69" t="s">
        <v>28</v>
      </c>
      <c r="P6" s="69" t="s">
        <v>29</v>
      </c>
    </row>
    <row r="7" spans="1:17" s="104" customFormat="1" ht="24.95" customHeight="1">
      <c r="A7" s="69">
        <v>3</v>
      </c>
      <c r="B7" s="69">
        <v>2003222014</v>
      </c>
      <c r="C7" s="69" t="s">
        <v>256</v>
      </c>
      <c r="D7" s="69">
        <v>100</v>
      </c>
      <c r="E7" s="69">
        <f t="shared" si="0"/>
        <v>20</v>
      </c>
      <c r="F7" s="69">
        <v>82.007999999999996</v>
      </c>
      <c r="G7" s="69">
        <v>0.32</v>
      </c>
      <c r="H7" s="69">
        <f t="shared" si="1"/>
        <v>49.396799999999999</v>
      </c>
      <c r="I7" s="69">
        <v>0.32</v>
      </c>
      <c r="J7" s="69">
        <v>60</v>
      </c>
      <c r="K7" s="69">
        <f t="shared" si="2"/>
        <v>6</v>
      </c>
      <c r="L7" s="69">
        <v>70</v>
      </c>
      <c r="M7" s="69">
        <f t="shared" si="3"/>
        <v>7</v>
      </c>
      <c r="N7" s="69">
        <f t="shared" si="4"/>
        <v>82.396799999999999</v>
      </c>
      <c r="O7" s="69" t="s">
        <v>28</v>
      </c>
      <c r="P7" s="69" t="s">
        <v>29</v>
      </c>
    </row>
    <row r="8" spans="1:17" s="104" customFormat="1" ht="24.95" customHeight="1">
      <c r="A8" s="69">
        <v>4</v>
      </c>
      <c r="B8" s="69">
        <v>2003222013</v>
      </c>
      <c r="C8" s="69" t="s">
        <v>257</v>
      </c>
      <c r="D8" s="69">
        <v>89.5</v>
      </c>
      <c r="E8" s="69">
        <f t="shared" si="0"/>
        <v>17.899999999999999</v>
      </c>
      <c r="F8" s="69">
        <v>84.969800000000006</v>
      </c>
      <c r="G8" s="69">
        <v>0.31</v>
      </c>
      <c r="H8" s="69">
        <f t="shared" si="1"/>
        <v>51.167879999999997</v>
      </c>
      <c r="I8" s="69">
        <v>0.31</v>
      </c>
      <c r="J8" s="69">
        <v>60</v>
      </c>
      <c r="K8" s="69">
        <f t="shared" si="2"/>
        <v>6</v>
      </c>
      <c r="L8" s="69">
        <v>70</v>
      </c>
      <c r="M8" s="69">
        <f t="shared" si="3"/>
        <v>7</v>
      </c>
      <c r="N8" s="69">
        <f t="shared" si="4"/>
        <v>82.067880000000002</v>
      </c>
      <c r="O8" s="69" t="s">
        <v>28</v>
      </c>
      <c r="P8" s="69" t="s">
        <v>29</v>
      </c>
    </row>
    <row r="9" spans="1:17" s="104" customFormat="1" ht="24.95" customHeight="1">
      <c r="A9" s="69">
        <v>5</v>
      </c>
      <c r="B9" s="69">
        <v>2003222012</v>
      </c>
      <c r="C9" s="69" t="s">
        <v>258</v>
      </c>
      <c r="D9" s="69">
        <v>88</v>
      </c>
      <c r="E9" s="69">
        <f t="shared" si="0"/>
        <v>17.600000000000001</v>
      </c>
      <c r="F9" s="69">
        <v>78.352000000000004</v>
      </c>
      <c r="G9" s="69">
        <v>0.06</v>
      </c>
      <c r="H9" s="69">
        <f t="shared" si="1"/>
        <v>47.047199999999997</v>
      </c>
      <c r="I9" s="69">
        <v>0.06</v>
      </c>
      <c r="J9" s="69">
        <v>60</v>
      </c>
      <c r="K9" s="69">
        <f t="shared" si="2"/>
        <v>6</v>
      </c>
      <c r="L9" s="69">
        <v>70</v>
      </c>
      <c r="M9" s="69">
        <f t="shared" si="3"/>
        <v>7</v>
      </c>
      <c r="N9" s="69">
        <f t="shared" si="4"/>
        <v>77.647199999999998</v>
      </c>
      <c r="O9" s="69" t="s">
        <v>28</v>
      </c>
      <c r="P9" s="69" t="s">
        <v>29</v>
      </c>
    </row>
    <row r="10" spans="1:17" s="104" customFormat="1" ht="24.95" customHeight="1">
      <c r="A10" s="69">
        <v>6</v>
      </c>
      <c r="B10" s="69">
        <v>2003221005</v>
      </c>
      <c r="C10" s="69" t="s">
        <v>259</v>
      </c>
      <c r="D10" s="69">
        <v>80</v>
      </c>
      <c r="E10" s="69">
        <f t="shared" si="0"/>
        <v>16</v>
      </c>
      <c r="F10" s="69">
        <v>80.215999999999994</v>
      </c>
      <c r="G10" s="69">
        <v>0.55000000000000004</v>
      </c>
      <c r="H10" s="69">
        <f t="shared" si="1"/>
        <v>48.459600000000002</v>
      </c>
      <c r="I10" s="69">
        <v>0.55000000000000004</v>
      </c>
      <c r="J10" s="69">
        <v>60</v>
      </c>
      <c r="K10" s="69">
        <f t="shared" si="2"/>
        <v>6</v>
      </c>
      <c r="L10" s="69">
        <v>70</v>
      </c>
      <c r="M10" s="69">
        <f t="shared" si="3"/>
        <v>7</v>
      </c>
      <c r="N10" s="69">
        <f t="shared" si="4"/>
        <v>77.459599999999995</v>
      </c>
      <c r="O10" s="69" t="s">
        <v>28</v>
      </c>
      <c r="P10" s="69" t="s">
        <v>29</v>
      </c>
    </row>
    <row r="11" spans="1:17" s="104" customFormat="1" ht="24.95" customHeight="1">
      <c r="A11" s="69">
        <v>7</v>
      </c>
      <c r="B11" s="69">
        <v>2003222016</v>
      </c>
      <c r="C11" s="69" t="s">
        <v>260</v>
      </c>
      <c r="D11" s="69">
        <v>99</v>
      </c>
      <c r="E11" s="69">
        <f t="shared" si="0"/>
        <v>19.8</v>
      </c>
      <c r="F11" s="69">
        <v>72.319999999999993</v>
      </c>
      <c r="G11" s="69">
        <v>0.25</v>
      </c>
      <c r="H11" s="69">
        <f t="shared" si="1"/>
        <v>43.542000000000002</v>
      </c>
      <c r="I11" s="69">
        <v>0.25</v>
      </c>
      <c r="J11" s="69">
        <v>60</v>
      </c>
      <c r="K11" s="69">
        <f t="shared" si="2"/>
        <v>6</v>
      </c>
      <c r="L11" s="69">
        <v>76</v>
      </c>
      <c r="M11" s="69">
        <f t="shared" si="3"/>
        <v>7.6</v>
      </c>
      <c r="N11" s="69">
        <f t="shared" si="4"/>
        <v>76.941999999999993</v>
      </c>
      <c r="O11" s="69" t="s">
        <v>28</v>
      </c>
      <c r="P11" s="69" t="s">
        <v>29</v>
      </c>
    </row>
    <row r="12" spans="1:17" s="104" customFormat="1" ht="24.95" customHeight="1">
      <c r="A12" s="69">
        <v>8</v>
      </c>
      <c r="B12" s="69">
        <v>2003221021</v>
      </c>
      <c r="C12" s="69" t="s">
        <v>261</v>
      </c>
      <c r="D12" s="69">
        <v>87.2</v>
      </c>
      <c r="E12" s="69">
        <f t="shared" si="0"/>
        <v>17.440000000000001</v>
      </c>
      <c r="F12" s="69">
        <v>72.647999999999996</v>
      </c>
      <c r="G12" s="69">
        <v>0.54</v>
      </c>
      <c r="H12" s="69">
        <f t="shared" si="1"/>
        <v>43.912799999999997</v>
      </c>
      <c r="I12" s="69">
        <v>0.54</v>
      </c>
      <c r="J12" s="69">
        <v>60</v>
      </c>
      <c r="K12" s="69">
        <f t="shared" si="2"/>
        <v>6</v>
      </c>
      <c r="L12" s="69">
        <v>91.5</v>
      </c>
      <c r="M12" s="69">
        <f t="shared" si="3"/>
        <v>9.15</v>
      </c>
      <c r="N12" s="69">
        <f t="shared" si="4"/>
        <v>76.502799999999993</v>
      </c>
      <c r="O12" s="69" t="s">
        <v>28</v>
      </c>
      <c r="P12" s="69" t="s">
        <v>29</v>
      </c>
    </row>
    <row r="13" spans="1:17" s="104" customFormat="1" ht="24.95" customHeight="1">
      <c r="A13" s="69">
        <v>9</v>
      </c>
      <c r="B13" s="69">
        <v>2003222017</v>
      </c>
      <c r="C13" s="69" t="s">
        <v>262</v>
      </c>
      <c r="D13" s="69">
        <v>92</v>
      </c>
      <c r="E13" s="69">
        <f t="shared" si="0"/>
        <v>18.399999999999999</v>
      </c>
      <c r="F13" s="69">
        <v>71.84</v>
      </c>
      <c r="G13" s="69">
        <v>0</v>
      </c>
      <c r="H13" s="69">
        <f t="shared" si="1"/>
        <v>43.103999999999999</v>
      </c>
      <c r="I13" s="69">
        <v>0</v>
      </c>
      <c r="J13" s="69">
        <v>60</v>
      </c>
      <c r="K13" s="69">
        <f t="shared" si="2"/>
        <v>6</v>
      </c>
      <c r="L13" s="69">
        <v>82.5</v>
      </c>
      <c r="M13" s="69">
        <f t="shared" si="3"/>
        <v>8.25</v>
      </c>
      <c r="N13" s="69">
        <f t="shared" si="4"/>
        <v>75.754000000000005</v>
      </c>
      <c r="O13" s="69" t="s">
        <v>28</v>
      </c>
      <c r="P13" s="69" t="s">
        <v>29</v>
      </c>
    </row>
    <row r="14" spans="1:17" s="104" customFormat="1" ht="24.95" customHeight="1">
      <c r="A14" s="69">
        <v>10</v>
      </c>
      <c r="B14" s="69">
        <v>2003221010</v>
      </c>
      <c r="C14" s="69" t="s">
        <v>263</v>
      </c>
      <c r="D14" s="69">
        <v>97</v>
      </c>
      <c r="E14" s="69">
        <f t="shared" si="0"/>
        <v>19.399999999999999</v>
      </c>
      <c r="F14" s="69">
        <v>71.703999999999994</v>
      </c>
      <c r="G14" s="69">
        <v>0.1</v>
      </c>
      <c r="H14" s="69">
        <f t="shared" si="1"/>
        <v>43.0824</v>
      </c>
      <c r="I14" s="69">
        <v>0.1</v>
      </c>
      <c r="J14" s="69">
        <v>60</v>
      </c>
      <c r="K14" s="69">
        <f t="shared" si="2"/>
        <v>6</v>
      </c>
      <c r="L14" s="69">
        <v>72</v>
      </c>
      <c r="M14" s="69">
        <f t="shared" si="3"/>
        <v>7.2</v>
      </c>
      <c r="N14" s="69">
        <f t="shared" si="4"/>
        <v>75.682400000000001</v>
      </c>
      <c r="O14" s="69" t="s">
        <v>28</v>
      </c>
      <c r="P14" s="69" t="s">
        <v>29</v>
      </c>
    </row>
    <row r="15" spans="1:17" s="104" customFormat="1" ht="24.95" customHeight="1">
      <c r="A15" s="69">
        <v>11</v>
      </c>
      <c r="B15" s="69">
        <v>2003221012</v>
      </c>
      <c r="C15" s="69" t="s">
        <v>264</v>
      </c>
      <c r="D15" s="69">
        <v>89</v>
      </c>
      <c r="E15" s="69">
        <f t="shared" si="0"/>
        <v>17.8</v>
      </c>
      <c r="F15" s="69">
        <v>72.872</v>
      </c>
      <c r="G15" s="69">
        <v>0.4</v>
      </c>
      <c r="H15" s="69">
        <f t="shared" si="1"/>
        <v>43.963200000000001</v>
      </c>
      <c r="I15" s="69">
        <v>0.4</v>
      </c>
      <c r="J15" s="69">
        <v>61</v>
      </c>
      <c r="K15" s="69">
        <f t="shared" si="2"/>
        <v>6.1</v>
      </c>
      <c r="L15" s="69">
        <v>71.5</v>
      </c>
      <c r="M15" s="69">
        <f t="shared" si="3"/>
        <v>7.15</v>
      </c>
      <c r="N15" s="69">
        <f t="shared" si="4"/>
        <v>75.013199999999998</v>
      </c>
      <c r="O15" s="69" t="s">
        <v>28</v>
      </c>
      <c r="P15" s="69" t="s">
        <v>29</v>
      </c>
    </row>
    <row r="16" spans="1:17" s="104" customFormat="1" ht="24.95" customHeight="1">
      <c r="A16" s="69">
        <v>12</v>
      </c>
      <c r="B16" s="69">
        <v>2003221015</v>
      </c>
      <c r="C16" s="69" t="s">
        <v>265</v>
      </c>
      <c r="D16" s="69">
        <v>92</v>
      </c>
      <c r="E16" s="69">
        <f t="shared" si="0"/>
        <v>18.399999999999999</v>
      </c>
      <c r="F16" s="69">
        <v>66.024000000000001</v>
      </c>
      <c r="G16" s="69">
        <v>0.15</v>
      </c>
      <c r="H16" s="69">
        <f t="shared" si="1"/>
        <v>39.7044</v>
      </c>
      <c r="I16" s="69">
        <v>0.15</v>
      </c>
      <c r="J16" s="69">
        <v>61</v>
      </c>
      <c r="K16" s="69">
        <f t="shared" si="2"/>
        <v>6.1</v>
      </c>
      <c r="L16" s="69">
        <v>82</v>
      </c>
      <c r="M16" s="69">
        <f t="shared" si="3"/>
        <v>8.1999999999999993</v>
      </c>
      <c r="N16" s="69">
        <f t="shared" si="4"/>
        <v>72.404399999999995</v>
      </c>
      <c r="O16" s="69" t="s">
        <v>28</v>
      </c>
      <c r="P16" s="69" t="s">
        <v>28</v>
      </c>
    </row>
    <row r="17" spans="1:16" s="104" customFormat="1" ht="24.95" customHeight="1">
      <c r="A17" s="69">
        <v>13</v>
      </c>
      <c r="B17" s="69">
        <v>2003222030</v>
      </c>
      <c r="C17" s="69" t="s">
        <v>266</v>
      </c>
      <c r="D17" s="69">
        <v>89</v>
      </c>
      <c r="E17" s="69">
        <f t="shared" si="0"/>
        <v>17.8</v>
      </c>
      <c r="F17" s="69">
        <v>71.272000000000006</v>
      </c>
      <c r="G17" s="69">
        <v>0</v>
      </c>
      <c r="H17" s="69">
        <f t="shared" si="1"/>
        <v>42.763199999999998</v>
      </c>
      <c r="I17" s="69">
        <v>0</v>
      </c>
      <c r="J17" s="69">
        <v>60</v>
      </c>
      <c r="K17" s="69">
        <f t="shared" si="2"/>
        <v>6</v>
      </c>
      <c r="L17" s="69">
        <v>77</v>
      </c>
      <c r="M17" s="69">
        <f t="shared" si="3"/>
        <v>7.7</v>
      </c>
      <c r="N17" s="69">
        <f t="shared" si="4"/>
        <v>74.263199999999998</v>
      </c>
      <c r="O17" s="69" t="s">
        <v>28</v>
      </c>
      <c r="P17" s="69" t="s">
        <v>28</v>
      </c>
    </row>
    <row r="18" spans="1:16" s="104" customFormat="1" ht="24.95" customHeight="1">
      <c r="A18" s="69">
        <v>14</v>
      </c>
      <c r="B18" s="69">
        <v>2003221014</v>
      </c>
      <c r="C18" s="69" t="s">
        <v>267</v>
      </c>
      <c r="D18" s="69">
        <v>84</v>
      </c>
      <c r="E18" s="69">
        <f t="shared" si="0"/>
        <v>16.8</v>
      </c>
      <c r="F18" s="69">
        <v>72.823999999999998</v>
      </c>
      <c r="G18" s="69">
        <v>0</v>
      </c>
      <c r="H18" s="69">
        <f t="shared" si="1"/>
        <v>43.694400000000002</v>
      </c>
      <c r="I18" s="69">
        <v>0</v>
      </c>
      <c r="J18" s="69">
        <v>60</v>
      </c>
      <c r="K18" s="69">
        <f t="shared" si="2"/>
        <v>6</v>
      </c>
      <c r="L18" s="69">
        <v>77</v>
      </c>
      <c r="M18" s="69">
        <f t="shared" si="3"/>
        <v>7.7</v>
      </c>
      <c r="N18" s="69">
        <f t="shared" si="4"/>
        <v>74.194400000000002</v>
      </c>
      <c r="O18" s="69" t="s">
        <v>28</v>
      </c>
      <c r="P18" s="69" t="s">
        <v>28</v>
      </c>
    </row>
    <row r="19" spans="1:16" s="104" customFormat="1" ht="24.95" customHeight="1">
      <c r="A19" s="69">
        <v>15</v>
      </c>
      <c r="B19" s="69">
        <v>2003221017</v>
      </c>
      <c r="C19" s="69" t="s">
        <v>268</v>
      </c>
      <c r="D19" s="69">
        <v>88</v>
      </c>
      <c r="E19" s="69">
        <f t="shared" si="0"/>
        <v>17.600000000000001</v>
      </c>
      <c r="F19" s="69">
        <v>69.248000000000005</v>
      </c>
      <c r="G19" s="69">
        <v>0.01</v>
      </c>
      <c r="H19" s="69">
        <f t="shared" si="1"/>
        <v>41.5548</v>
      </c>
      <c r="I19" s="69">
        <v>0.01</v>
      </c>
      <c r="J19" s="69">
        <v>60</v>
      </c>
      <c r="K19" s="69">
        <f t="shared" si="2"/>
        <v>6</v>
      </c>
      <c r="L19" s="69">
        <v>84.8</v>
      </c>
      <c r="M19" s="69">
        <f t="shared" si="3"/>
        <v>8.48</v>
      </c>
      <c r="N19" s="69">
        <f t="shared" si="4"/>
        <v>73.634799999999998</v>
      </c>
      <c r="O19" s="69" t="s">
        <v>28</v>
      </c>
      <c r="P19" s="69" t="s">
        <v>28</v>
      </c>
    </row>
    <row r="20" spans="1:16" s="104" customFormat="1" ht="24.95" customHeight="1">
      <c r="A20" s="69">
        <v>16</v>
      </c>
      <c r="B20" s="69">
        <v>2003222015</v>
      </c>
      <c r="C20" s="69" t="s">
        <v>269</v>
      </c>
      <c r="D20" s="69">
        <v>90</v>
      </c>
      <c r="E20" s="69">
        <f t="shared" si="0"/>
        <v>18</v>
      </c>
      <c r="F20" s="69">
        <v>70.38</v>
      </c>
      <c r="G20" s="69">
        <v>0.02</v>
      </c>
      <c r="H20" s="69">
        <f t="shared" si="1"/>
        <v>42.24</v>
      </c>
      <c r="I20" s="69">
        <v>0.02</v>
      </c>
      <c r="J20" s="69">
        <v>60</v>
      </c>
      <c r="K20" s="69">
        <f t="shared" si="2"/>
        <v>6</v>
      </c>
      <c r="L20" s="69">
        <v>70</v>
      </c>
      <c r="M20" s="69">
        <f t="shared" si="3"/>
        <v>7</v>
      </c>
      <c r="N20" s="69">
        <f t="shared" si="4"/>
        <v>73.239999999999995</v>
      </c>
      <c r="O20" s="69" t="s">
        <v>28</v>
      </c>
      <c r="P20" s="69" t="s">
        <v>28</v>
      </c>
    </row>
    <row r="21" spans="1:16" s="104" customFormat="1" ht="24.95" customHeight="1">
      <c r="A21" s="69">
        <v>17</v>
      </c>
      <c r="B21" s="69">
        <v>2003221020</v>
      </c>
      <c r="C21" s="69" t="s">
        <v>270</v>
      </c>
      <c r="D21" s="69">
        <v>98</v>
      </c>
      <c r="E21" s="69">
        <f t="shared" si="0"/>
        <v>19.600000000000001</v>
      </c>
      <c r="F21" s="69">
        <v>66.680000000000007</v>
      </c>
      <c r="G21" s="69">
        <v>0</v>
      </c>
      <c r="H21" s="69">
        <f t="shared" si="1"/>
        <v>40.008000000000003</v>
      </c>
      <c r="I21" s="69">
        <v>0</v>
      </c>
      <c r="J21" s="69">
        <v>60</v>
      </c>
      <c r="K21" s="69">
        <f t="shared" si="2"/>
        <v>6</v>
      </c>
      <c r="L21" s="69">
        <v>70.5</v>
      </c>
      <c r="M21" s="69">
        <f t="shared" si="3"/>
        <v>7.05</v>
      </c>
      <c r="N21" s="69">
        <f t="shared" si="4"/>
        <v>72.658000000000001</v>
      </c>
      <c r="O21" s="69" t="s">
        <v>28</v>
      </c>
      <c r="P21" s="69" t="s">
        <v>28</v>
      </c>
    </row>
    <row r="22" spans="1:16" s="104" customFormat="1" ht="24.95" customHeight="1">
      <c r="A22" s="69">
        <v>18</v>
      </c>
      <c r="B22" s="69">
        <v>2003222018</v>
      </c>
      <c r="C22" s="69" t="s">
        <v>271</v>
      </c>
      <c r="D22" s="69">
        <v>88</v>
      </c>
      <c r="E22" s="69">
        <f t="shared" si="0"/>
        <v>17.600000000000001</v>
      </c>
      <c r="F22" s="69">
        <v>69.831999999999994</v>
      </c>
      <c r="G22" s="69">
        <v>0</v>
      </c>
      <c r="H22" s="69">
        <f t="shared" si="1"/>
        <v>41.8992</v>
      </c>
      <c r="I22" s="69">
        <v>0</v>
      </c>
      <c r="J22" s="69">
        <v>60</v>
      </c>
      <c r="K22" s="69">
        <f t="shared" si="2"/>
        <v>6</v>
      </c>
      <c r="L22" s="69">
        <v>70</v>
      </c>
      <c r="M22" s="69">
        <f t="shared" si="3"/>
        <v>7</v>
      </c>
      <c r="N22" s="69">
        <f t="shared" si="4"/>
        <v>72.499200000000002</v>
      </c>
      <c r="O22" s="69" t="s">
        <v>28</v>
      </c>
      <c r="P22" s="69" t="s">
        <v>28</v>
      </c>
    </row>
    <row r="23" spans="1:16" s="104" customFormat="1" ht="24.95" customHeight="1">
      <c r="A23" s="69">
        <v>19</v>
      </c>
      <c r="B23" s="69">
        <v>2003221019</v>
      </c>
      <c r="C23" s="69" t="s">
        <v>272</v>
      </c>
      <c r="D23" s="69">
        <v>83</v>
      </c>
      <c r="E23" s="69">
        <f t="shared" si="0"/>
        <v>16.600000000000001</v>
      </c>
      <c r="F23" s="69">
        <v>70.543999999999997</v>
      </c>
      <c r="G23" s="69">
        <v>0.4</v>
      </c>
      <c r="H23" s="69">
        <f t="shared" si="1"/>
        <v>42.566400000000002</v>
      </c>
      <c r="I23" s="69">
        <v>0.4</v>
      </c>
      <c r="J23" s="69">
        <v>61</v>
      </c>
      <c r="K23" s="69">
        <f t="shared" si="2"/>
        <v>6.1</v>
      </c>
      <c r="L23" s="69">
        <v>72</v>
      </c>
      <c r="M23" s="69">
        <f t="shared" si="3"/>
        <v>7.2</v>
      </c>
      <c r="N23" s="69">
        <f t="shared" si="4"/>
        <v>72.466399999999993</v>
      </c>
      <c r="O23" s="69" t="s">
        <v>28</v>
      </c>
      <c r="P23" s="69" t="s">
        <v>28</v>
      </c>
    </row>
    <row r="24" spans="1:16" s="104" customFormat="1" ht="24.95" customHeight="1">
      <c r="A24" s="69">
        <v>20</v>
      </c>
      <c r="B24" s="69">
        <v>2003221004</v>
      </c>
      <c r="C24" s="69" t="s">
        <v>273</v>
      </c>
      <c r="D24" s="69">
        <v>82</v>
      </c>
      <c r="E24" s="69">
        <f t="shared" si="0"/>
        <v>16.399999999999999</v>
      </c>
      <c r="F24" s="69">
        <v>69.488</v>
      </c>
      <c r="G24" s="69">
        <v>0</v>
      </c>
      <c r="H24" s="69">
        <f t="shared" si="1"/>
        <v>41.692799999999998</v>
      </c>
      <c r="I24" s="69">
        <v>0</v>
      </c>
      <c r="J24" s="69">
        <v>60</v>
      </c>
      <c r="K24" s="69">
        <f t="shared" si="2"/>
        <v>6</v>
      </c>
      <c r="L24" s="69">
        <v>83.5</v>
      </c>
      <c r="M24" s="69">
        <f t="shared" si="3"/>
        <v>8.35</v>
      </c>
      <c r="N24" s="69">
        <f t="shared" si="4"/>
        <v>72.442800000000005</v>
      </c>
      <c r="O24" s="69" t="s">
        <v>28</v>
      </c>
      <c r="P24" s="69" t="s">
        <v>28</v>
      </c>
    </row>
    <row r="25" spans="1:16" s="104" customFormat="1" ht="24.95" customHeight="1">
      <c r="A25" s="69">
        <v>21</v>
      </c>
      <c r="B25" s="69">
        <v>2003222026</v>
      </c>
      <c r="C25" s="69" t="s">
        <v>274</v>
      </c>
      <c r="D25" s="69">
        <v>85</v>
      </c>
      <c r="E25" s="69">
        <f t="shared" si="0"/>
        <v>17</v>
      </c>
      <c r="F25" s="69">
        <v>70.207999999999998</v>
      </c>
      <c r="G25" s="69">
        <v>0.28999999999999998</v>
      </c>
      <c r="H25" s="69">
        <f t="shared" si="1"/>
        <v>42.2988</v>
      </c>
      <c r="I25" s="69">
        <v>0.28999999999999998</v>
      </c>
      <c r="J25" s="69">
        <v>60</v>
      </c>
      <c r="K25" s="69">
        <f t="shared" si="2"/>
        <v>6</v>
      </c>
      <c r="L25" s="69">
        <v>70</v>
      </c>
      <c r="M25" s="69">
        <f t="shared" si="3"/>
        <v>7</v>
      </c>
      <c r="N25" s="69">
        <f t="shared" si="4"/>
        <v>72.2988</v>
      </c>
      <c r="O25" s="69" t="s">
        <v>28</v>
      </c>
      <c r="P25" s="69" t="s">
        <v>28</v>
      </c>
    </row>
    <row r="26" spans="1:16" s="104" customFormat="1" ht="24.95" customHeight="1">
      <c r="A26" s="69">
        <v>22</v>
      </c>
      <c r="B26" s="69">
        <v>2003221037</v>
      </c>
      <c r="C26" s="69" t="s">
        <v>275</v>
      </c>
      <c r="D26" s="69">
        <v>83</v>
      </c>
      <c r="E26" s="69">
        <f t="shared" si="0"/>
        <v>16.600000000000001</v>
      </c>
      <c r="F26" s="69">
        <v>67.087999999999994</v>
      </c>
      <c r="G26" s="69">
        <v>0.1</v>
      </c>
      <c r="H26" s="69">
        <f t="shared" si="1"/>
        <v>40.312800000000003</v>
      </c>
      <c r="I26" s="69">
        <v>0.1</v>
      </c>
      <c r="J26" s="69">
        <v>60</v>
      </c>
      <c r="K26" s="69">
        <f t="shared" si="2"/>
        <v>6</v>
      </c>
      <c r="L26" s="69">
        <v>76.5</v>
      </c>
      <c r="M26" s="69">
        <f t="shared" si="3"/>
        <v>7.65</v>
      </c>
      <c r="N26" s="69">
        <f t="shared" si="4"/>
        <v>70.562799999999996</v>
      </c>
      <c r="O26" s="69" t="s">
        <v>28</v>
      </c>
      <c r="P26" s="69" t="s">
        <v>28</v>
      </c>
    </row>
    <row r="27" spans="1:16" s="104" customFormat="1" ht="24.95" customHeight="1">
      <c r="A27" s="69">
        <v>23</v>
      </c>
      <c r="B27" s="69">
        <v>2003221024</v>
      </c>
      <c r="C27" s="69" t="s">
        <v>276</v>
      </c>
      <c r="D27" s="69">
        <v>82</v>
      </c>
      <c r="E27" s="69">
        <f t="shared" si="0"/>
        <v>16.399999999999999</v>
      </c>
      <c r="F27" s="69">
        <v>69.239999999999995</v>
      </c>
      <c r="G27" s="69">
        <v>0.20200000000000001</v>
      </c>
      <c r="H27" s="69">
        <f t="shared" si="1"/>
        <v>41.665199999999999</v>
      </c>
      <c r="I27" s="69">
        <v>0.20200000000000001</v>
      </c>
      <c r="J27" s="69">
        <v>60</v>
      </c>
      <c r="K27" s="69">
        <f t="shared" si="2"/>
        <v>6</v>
      </c>
      <c r="L27" s="69">
        <v>79</v>
      </c>
      <c r="M27" s="69">
        <f t="shared" si="3"/>
        <v>7.9</v>
      </c>
      <c r="N27" s="69">
        <f t="shared" si="4"/>
        <v>71.965199999999996</v>
      </c>
      <c r="O27" s="69" t="s">
        <v>28</v>
      </c>
      <c r="P27" s="69" t="s">
        <v>28</v>
      </c>
    </row>
    <row r="28" spans="1:16" s="104" customFormat="1" ht="24.95" customHeight="1">
      <c r="A28" s="69">
        <v>24</v>
      </c>
      <c r="B28" s="69">
        <v>2003222025</v>
      </c>
      <c r="C28" s="69" t="s">
        <v>277</v>
      </c>
      <c r="D28" s="69">
        <v>80</v>
      </c>
      <c r="E28" s="69">
        <f t="shared" si="0"/>
        <v>16</v>
      </c>
      <c r="F28" s="69">
        <v>70.128</v>
      </c>
      <c r="G28" s="69">
        <v>0.28999999999999998</v>
      </c>
      <c r="H28" s="69">
        <f t="shared" si="1"/>
        <v>42.250799999999998</v>
      </c>
      <c r="I28" s="69">
        <v>0.28999999999999998</v>
      </c>
      <c r="J28" s="69">
        <v>64</v>
      </c>
      <c r="K28" s="69">
        <f t="shared" si="2"/>
        <v>6.4</v>
      </c>
      <c r="L28" s="69">
        <v>70</v>
      </c>
      <c r="M28" s="69">
        <f t="shared" si="3"/>
        <v>7</v>
      </c>
      <c r="N28" s="69">
        <f t="shared" si="4"/>
        <v>71.650800000000004</v>
      </c>
      <c r="O28" s="69" t="s">
        <v>28</v>
      </c>
      <c r="P28" s="69" t="s">
        <v>28</v>
      </c>
    </row>
    <row r="29" spans="1:16" s="104" customFormat="1" ht="24.95" customHeight="1">
      <c r="A29" s="69">
        <v>25</v>
      </c>
      <c r="B29" s="69">
        <v>2003221002</v>
      </c>
      <c r="C29" s="69" t="s">
        <v>278</v>
      </c>
      <c r="D29" s="69">
        <v>85</v>
      </c>
      <c r="E29" s="69">
        <f t="shared" si="0"/>
        <v>17</v>
      </c>
      <c r="F29" s="69">
        <v>63.328000000000003</v>
      </c>
      <c r="G29" s="69">
        <v>0</v>
      </c>
      <c r="H29" s="69">
        <f t="shared" si="1"/>
        <v>37.9968</v>
      </c>
      <c r="I29" s="69">
        <v>0</v>
      </c>
      <c r="J29" s="69">
        <v>60</v>
      </c>
      <c r="K29" s="69">
        <f t="shared" si="2"/>
        <v>6</v>
      </c>
      <c r="L29" s="69">
        <v>81.5</v>
      </c>
      <c r="M29" s="69">
        <f t="shared" si="3"/>
        <v>8.15</v>
      </c>
      <c r="N29" s="69">
        <f t="shared" si="4"/>
        <v>69.146799999999999</v>
      </c>
      <c r="O29" s="69" t="s">
        <v>28</v>
      </c>
      <c r="P29" s="69" t="s">
        <v>28</v>
      </c>
    </row>
    <row r="30" spans="1:16" s="104" customFormat="1" ht="24.95" customHeight="1">
      <c r="A30" s="69">
        <v>26</v>
      </c>
      <c r="B30" s="69">
        <v>2003222006</v>
      </c>
      <c r="C30" s="69" t="s">
        <v>279</v>
      </c>
      <c r="D30" s="69">
        <v>85</v>
      </c>
      <c r="E30" s="69">
        <f t="shared" si="0"/>
        <v>17</v>
      </c>
      <c r="F30" s="69">
        <v>68.191999999999993</v>
      </c>
      <c r="G30" s="69">
        <v>0.05</v>
      </c>
      <c r="H30" s="69">
        <f t="shared" si="1"/>
        <v>40.9452</v>
      </c>
      <c r="I30" s="69">
        <v>0.05</v>
      </c>
      <c r="J30" s="69">
        <v>60</v>
      </c>
      <c r="K30" s="69">
        <f t="shared" si="2"/>
        <v>6</v>
      </c>
      <c r="L30" s="69">
        <v>76.5</v>
      </c>
      <c r="M30" s="69">
        <f t="shared" si="3"/>
        <v>7.65</v>
      </c>
      <c r="N30" s="69">
        <f t="shared" si="4"/>
        <v>71.595200000000006</v>
      </c>
      <c r="O30" s="69" t="s">
        <v>28</v>
      </c>
      <c r="P30" s="69" t="s">
        <v>28</v>
      </c>
    </row>
    <row r="31" spans="1:16" s="104" customFormat="1" ht="24.95" customHeight="1">
      <c r="A31" s="69">
        <v>27</v>
      </c>
      <c r="B31" s="69">
        <v>2003221025</v>
      </c>
      <c r="C31" s="69" t="s">
        <v>280</v>
      </c>
      <c r="D31" s="69">
        <v>80</v>
      </c>
      <c r="E31" s="69">
        <f t="shared" si="0"/>
        <v>16</v>
      </c>
      <c r="F31" s="69">
        <v>70.296000000000006</v>
      </c>
      <c r="G31" s="69">
        <v>0.53</v>
      </c>
      <c r="H31" s="69">
        <f t="shared" si="1"/>
        <v>42.495600000000003</v>
      </c>
      <c r="I31" s="69">
        <v>0.53</v>
      </c>
      <c r="J31" s="69">
        <v>60</v>
      </c>
      <c r="K31" s="69">
        <f t="shared" si="2"/>
        <v>6</v>
      </c>
      <c r="L31" s="69">
        <v>70</v>
      </c>
      <c r="M31" s="69">
        <f t="shared" si="3"/>
        <v>7</v>
      </c>
      <c r="N31" s="69">
        <f t="shared" si="4"/>
        <v>71.495599999999996</v>
      </c>
      <c r="O31" s="69" t="s">
        <v>28</v>
      </c>
      <c r="P31" s="69" t="s">
        <v>28</v>
      </c>
    </row>
    <row r="32" spans="1:16" s="104" customFormat="1" ht="24.95" customHeight="1">
      <c r="A32" s="69">
        <v>28</v>
      </c>
      <c r="B32" s="69">
        <v>2003221009</v>
      </c>
      <c r="C32" s="69" t="s">
        <v>281</v>
      </c>
      <c r="D32" s="69">
        <v>82</v>
      </c>
      <c r="E32" s="69">
        <f t="shared" si="0"/>
        <v>16.399999999999999</v>
      </c>
      <c r="F32" s="69">
        <v>68.384</v>
      </c>
      <c r="G32" s="69">
        <v>0.1</v>
      </c>
      <c r="H32" s="69">
        <f t="shared" si="1"/>
        <v>41.090400000000002</v>
      </c>
      <c r="I32" s="69">
        <v>0.1</v>
      </c>
      <c r="J32" s="69">
        <v>60</v>
      </c>
      <c r="K32" s="69">
        <f t="shared" si="2"/>
        <v>6</v>
      </c>
      <c r="L32" s="69">
        <v>79.5</v>
      </c>
      <c r="M32" s="69">
        <f t="shared" si="3"/>
        <v>7.95</v>
      </c>
      <c r="N32" s="69">
        <f t="shared" si="4"/>
        <v>71.440399999999997</v>
      </c>
      <c r="O32" s="69" t="s">
        <v>28</v>
      </c>
      <c r="P32" s="69" t="s">
        <v>28</v>
      </c>
    </row>
    <row r="33" spans="1:16" s="104" customFormat="1" ht="24.95" customHeight="1">
      <c r="A33" s="69">
        <v>29</v>
      </c>
      <c r="B33" s="69">
        <v>2003221028</v>
      </c>
      <c r="C33" s="69" t="s">
        <v>282</v>
      </c>
      <c r="D33" s="69">
        <v>82</v>
      </c>
      <c r="E33" s="69">
        <f t="shared" si="0"/>
        <v>16.399999999999999</v>
      </c>
      <c r="F33" s="69">
        <v>69.384</v>
      </c>
      <c r="G33" s="69">
        <v>0.57599999999999996</v>
      </c>
      <c r="H33" s="69">
        <f t="shared" si="1"/>
        <v>41.975999999999999</v>
      </c>
      <c r="I33" s="69">
        <v>0.57599999999999996</v>
      </c>
      <c r="J33" s="69">
        <v>60</v>
      </c>
      <c r="K33" s="69">
        <f t="shared" si="2"/>
        <v>6</v>
      </c>
      <c r="L33" s="69">
        <v>70.5</v>
      </c>
      <c r="M33" s="69">
        <f t="shared" si="3"/>
        <v>7.05</v>
      </c>
      <c r="N33" s="69">
        <f t="shared" si="4"/>
        <v>71.426000000000002</v>
      </c>
      <c r="O33" s="69" t="s">
        <v>28</v>
      </c>
      <c r="P33" s="69" t="s">
        <v>28</v>
      </c>
    </row>
    <row r="34" spans="1:16" s="104" customFormat="1" ht="24.95" customHeight="1">
      <c r="A34" s="69">
        <v>30</v>
      </c>
      <c r="B34" s="69">
        <v>2003222008</v>
      </c>
      <c r="C34" s="69" t="s">
        <v>283</v>
      </c>
      <c r="D34" s="69">
        <v>86</v>
      </c>
      <c r="E34" s="69">
        <f t="shared" si="0"/>
        <v>17.2</v>
      </c>
      <c r="F34" s="69">
        <v>67.98</v>
      </c>
      <c r="G34" s="69">
        <v>0.24</v>
      </c>
      <c r="H34" s="69">
        <f t="shared" si="1"/>
        <v>40.932000000000002</v>
      </c>
      <c r="I34" s="69">
        <v>0.24</v>
      </c>
      <c r="J34" s="69">
        <v>60</v>
      </c>
      <c r="K34" s="69">
        <f t="shared" si="2"/>
        <v>6</v>
      </c>
      <c r="L34" s="69">
        <v>70</v>
      </c>
      <c r="M34" s="69">
        <f t="shared" si="3"/>
        <v>7</v>
      </c>
      <c r="N34" s="69">
        <f t="shared" si="4"/>
        <v>71.132000000000005</v>
      </c>
      <c r="O34" s="69" t="s">
        <v>28</v>
      </c>
      <c r="P34" s="69" t="s">
        <v>28</v>
      </c>
    </row>
    <row r="35" spans="1:16" s="104" customFormat="1" ht="24.95" customHeight="1">
      <c r="A35" s="69">
        <v>31</v>
      </c>
      <c r="B35" s="69">
        <v>2003222009</v>
      </c>
      <c r="C35" s="69" t="s">
        <v>284</v>
      </c>
      <c r="D35" s="69">
        <v>85</v>
      </c>
      <c r="E35" s="69">
        <f t="shared" si="0"/>
        <v>17</v>
      </c>
      <c r="F35" s="69">
        <v>68.224000000000004</v>
      </c>
      <c r="G35" s="69">
        <v>0</v>
      </c>
      <c r="H35" s="69">
        <f t="shared" si="1"/>
        <v>40.934399999999997</v>
      </c>
      <c r="I35" s="69">
        <v>0</v>
      </c>
      <c r="J35" s="69">
        <v>60</v>
      </c>
      <c r="K35" s="69">
        <f t="shared" si="2"/>
        <v>6</v>
      </c>
      <c r="L35" s="69">
        <v>71</v>
      </c>
      <c r="M35" s="69">
        <f t="shared" si="3"/>
        <v>7.1</v>
      </c>
      <c r="N35" s="69">
        <f t="shared" si="4"/>
        <v>71.034400000000005</v>
      </c>
      <c r="O35" s="69" t="s">
        <v>28</v>
      </c>
      <c r="P35" s="69" t="s">
        <v>28</v>
      </c>
    </row>
    <row r="36" spans="1:16" s="104" customFormat="1" ht="24.95" customHeight="1">
      <c r="A36" s="69">
        <v>32</v>
      </c>
      <c r="B36" s="69">
        <v>2003222003</v>
      </c>
      <c r="C36" s="69" t="s">
        <v>285</v>
      </c>
      <c r="D36" s="69">
        <v>92</v>
      </c>
      <c r="E36" s="69">
        <f t="shared" si="0"/>
        <v>18.399999999999999</v>
      </c>
      <c r="F36" s="69">
        <v>64.936000000000007</v>
      </c>
      <c r="G36" s="69">
        <v>0</v>
      </c>
      <c r="H36" s="69">
        <f t="shared" si="1"/>
        <v>38.961599999999997</v>
      </c>
      <c r="I36" s="69">
        <v>0</v>
      </c>
      <c r="J36" s="69">
        <v>60</v>
      </c>
      <c r="K36" s="69">
        <f t="shared" si="2"/>
        <v>6</v>
      </c>
      <c r="L36" s="69">
        <v>75.5</v>
      </c>
      <c r="M36" s="69">
        <f t="shared" si="3"/>
        <v>7.55</v>
      </c>
      <c r="N36" s="69">
        <f t="shared" si="4"/>
        <v>70.911600000000007</v>
      </c>
      <c r="O36" s="69" t="s">
        <v>28</v>
      </c>
      <c r="P36" s="69" t="s">
        <v>28</v>
      </c>
    </row>
    <row r="37" spans="1:16" s="104" customFormat="1" ht="24.95" customHeight="1">
      <c r="A37" s="69">
        <v>33</v>
      </c>
      <c r="B37" s="69">
        <v>2003221029</v>
      </c>
      <c r="C37" s="69" t="s">
        <v>286</v>
      </c>
      <c r="D37" s="69">
        <v>82</v>
      </c>
      <c r="E37" s="69">
        <f t="shared" si="0"/>
        <v>16.399999999999999</v>
      </c>
      <c r="F37" s="69">
        <v>67.775999999999996</v>
      </c>
      <c r="G37" s="69">
        <v>0.55200000000000005</v>
      </c>
      <c r="H37" s="69">
        <f t="shared" si="1"/>
        <v>40.9968</v>
      </c>
      <c r="I37" s="69">
        <v>0.55200000000000005</v>
      </c>
      <c r="J37" s="69">
        <v>60</v>
      </c>
      <c r="K37" s="69">
        <f t="shared" si="2"/>
        <v>6</v>
      </c>
      <c r="L37" s="69">
        <v>70.5</v>
      </c>
      <c r="M37" s="69">
        <f t="shared" si="3"/>
        <v>7.05</v>
      </c>
      <c r="N37" s="69">
        <f t="shared" si="4"/>
        <v>70.446799999999996</v>
      </c>
      <c r="O37" s="69" t="s">
        <v>28</v>
      </c>
      <c r="P37" s="69" t="s">
        <v>28</v>
      </c>
    </row>
    <row r="38" spans="1:16" s="104" customFormat="1" ht="24.95" customHeight="1">
      <c r="A38" s="69">
        <v>34</v>
      </c>
      <c r="B38" s="69">
        <v>2003222035</v>
      </c>
      <c r="C38" s="69" t="s">
        <v>287</v>
      </c>
      <c r="D38" s="69">
        <v>88</v>
      </c>
      <c r="E38" s="69">
        <f t="shared" si="0"/>
        <v>17.600000000000001</v>
      </c>
      <c r="F38" s="69">
        <v>65.512</v>
      </c>
      <c r="G38" s="69">
        <v>0</v>
      </c>
      <c r="H38" s="69">
        <f t="shared" si="1"/>
        <v>39.307200000000002</v>
      </c>
      <c r="I38" s="69">
        <v>0</v>
      </c>
      <c r="J38" s="69">
        <v>60</v>
      </c>
      <c r="K38" s="69">
        <f t="shared" si="2"/>
        <v>6</v>
      </c>
      <c r="L38" s="69">
        <v>73.5</v>
      </c>
      <c r="M38" s="69">
        <f t="shared" si="3"/>
        <v>7.35</v>
      </c>
      <c r="N38" s="69">
        <f t="shared" si="4"/>
        <v>70.257199999999997</v>
      </c>
      <c r="O38" s="69" t="s">
        <v>28</v>
      </c>
      <c r="P38" s="69" t="s">
        <v>28</v>
      </c>
    </row>
    <row r="39" spans="1:16" s="104" customFormat="1" ht="24.95" customHeight="1">
      <c r="A39" s="69">
        <v>35</v>
      </c>
      <c r="B39" s="69">
        <v>2003222011</v>
      </c>
      <c r="C39" s="69" t="s">
        <v>288</v>
      </c>
      <c r="D39" s="69">
        <v>85</v>
      </c>
      <c r="E39" s="69">
        <f t="shared" si="0"/>
        <v>17</v>
      </c>
      <c r="F39" s="69">
        <v>66.400000000000006</v>
      </c>
      <c r="G39" s="69">
        <v>0</v>
      </c>
      <c r="H39" s="69">
        <f t="shared" si="1"/>
        <v>39.840000000000003</v>
      </c>
      <c r="I39" s="69">
        <v>0</v>
      </c>
      <c r="J39" s="69">
        <v>60</v>
      </c>
      <c r="K39" s="69">
        <f t="shared" si="2"/>
        <v>6</v>
      </c>
      <c r="L39" s="69">
        <v>70</v>
      </c>
      <c r="M39" s="69">
        <f t="shared" si="3"/>
        <v>7</v>
      </c>
      <c r="N39" s="69">
        <f t="shared" si="4"/>
        <v>69.84</v>
      </c>
      <c r="O39" s="69" t="s">
        <v>28</v>
      </c>
      <c r="P39" s="69" t="s">
        <v>28</v>
      </c>
    </row>
    <row r="40" spans="1:16" s="104" customFormat="1" ht="24.95" customHeight="1">
      <c r="A40" s="69">
        <v>36</v>
      </c>
      <c r="B40" s="69">
        <v>2003221038</v>
      </c>
      <c r="C40" s="69" t="s">
        <v>289</v>
      </c>
      <c r="D40" s="69">
        <v>80</v>
      </c>
      <c r="E40" s="69">
        <f t="shared" si="0"/>
        <v>16</v>
      </c>
      <c r="F40" s="69">
        <v>78</v>
      </c>
      <c r="G40" s="69">
        <v>0</v>
      </c>
      <c r="H40" s="69">
        <f t="shared" si="1"/>
        <v>46.8</v>
      </c>
      <c r="I40" s="69">
        <v>0</v>
      </c>
      <c r="J40" s="69">
        <v>60</v>
      </c>
      <c r="K40" s="69">
        <f t="shared" si="2"/>
        <v>6</v>
      </c>
      <c r="L40" s="69">
        <v>70</v>
      </c>
      <c r="M40" s="69">
        <f t="shared" si="3"/>
        <v>7</v>
      </c>
      <c r="N40" s="69">
        <f t="shared" si="4"/>
        <v>75.8</v>
      </c>
      <c r="O40" s="69" t="s">
        <v>28</v>
      </c>
      <c r="P40" s="69" t="s">
        <v>28</v>
      </c>
    </row>
    <row r="41" spans="1:16" s="104" customFormat="1" ht="24.95" customHeight="1">
      <c r="A41" s="69">
        <v>37</v>
      </c>
      <c r="B41" s="69">
        <v>2003221031</v>
      </c>
      <c r="C41" s="69" t="s">
        <v>290</v>
      </c>
      <c r="D41" s="69">
        <v>82</v>
      </c>
      <c r="E41" s="69">
        <f t="shared" si="0"/>
        <v>16.399999999999999</v>
      </c>
      <c r="F41" s="69">
        <v>66.983999999999995</v>
      </c>
      <c r="G41" s="69">
        <v>0</v>
      </c>
      <c r="H41" s="69">
        <f t="shared" si="1"/>
        <v>40.190399999999997</v>
      </c>
      <c r="I41" s="69">
        <v>0</v>
      </c>
      <c r="J41" s="69">
        <v>60</v>
      </c>
      <c r="K41" s="69">
        <f t="shared" si="2"/>
        <v>6</v>
      </c>
      <c r="L41" s="69">
        <v>70.5</v>
      </c>
      <c r="M41" s="69">
        <f t="shared" si="3"/>
        <v>7.05</v>
      </c>
      <c r="N41" s="69">
        <f t="shared" si="4"/>
        <v>69.6404</v>
      </c>
      <c r="O41" s="69" t="s">
        <v>28</v>
      </c>
      <c r="P41" s="69" t="s">
        <v>28</v>
      </c>
    </row>
    <row r="42" spans="1:16" s="104" customFormat="1" ht="24.95" customHeight="1">
      <c r="A42" s="69">
        <v>38</v>
      </c>
      <c r="B42" s="69">
        <v>2003221030</v>
      </c>
      <c r="C42" s="69" t="s">
        <v>291</v>
      </c>
      <c r="D42" s="69">
        <v>80</v>
      </c>
      <c r="E42" s="69">
        <f t="shared" si="0"/>
        <v>16</v>
      </c>
      <c r="F42" s="69">
        <v>66.703999999999994</v>
      </c>
      <c r="G42" s="69">
        <v>0</v>
      </c>
      <c r="H42" s="69">
        <f t="shared" si="1"/>
        <v>40.022399999999998</v>
      </c>
      <c r="I42" s="69">
        <v>0</v>
      </c>
      <c r="J42" s="69">
        <v>60</v>
      </c>
      <c r="K42" s="69">
        <f t="shared" si="2"/>
        <v>6</v>
      </c>
      <c r="L42" s="69">
        <v>75</v>
      </c>
      <c r="M42" s="69">
        <f t="shared" si="3"/>
        <v>7.5</v>
      </c>
      <c r="N42" s="69">
        <f t="shared" si="4"/>
        <v>69.522400000000005</v>
      </c>
      <c r="O42" s="69" t="s">
        <v>28</v>
      </c>
      <c r="P42" s="69" t="s">
        <v>28</v>
      </c>
    </row>
    <row r="43" spans="1:16" s="104" customFormat="1" ht="24.95" customHeight="1">
      <c r="A43" s="69">
        <v>39</v>
      </c>
      <c r="B43" s="69">
        <v>2003222005</v>
      </c>
      <c r="C43" s="69" t="s">
        <v>292</v>
      </c>
      <c r="D43" s="69">
        <v>80</v>
      </c>
      <c r="E43" s="69">
        <f t="shared" si="0"/>
        <v>16</v>
      </c>
      <c r="F43" s="69">
        <v>66.144000000000005</v>
      </c>
      <c r="G43" s="69">
        <v>0.76</v>
      </c>
      <c r="H43" s="69">
        <f t="shared" si="1"/>
        <v>40.142400000000002</v>
      </c>
      <c r="I43" s="69">
        <v>0.76</v>
      </c>
      <c r="J43" s="69">
        <v>64</v>
      </c>
      <c r="K43" s="69">
        <f t="shared" si="2"/>
        <v>6.4</v>
      </c>
      <c r="L43" s="69">
        <v>70</v>
      </c>
      <c r="M43" s="69">
        <f t="shared" si="3"/>
        <v>7</v>
      </c>
      <c r="N43" s="69">
        <f t="shared" si="4"/>
        <v>69.542400000000001</v>
      </c>
      <c r="O43" s="69" t="s">
        <v>28</v>
      </c>
      <c r="P43" s="69" t="s">
        <v>28</v>
      </c>
    </row>
    <row r="44" spans="1:16" s="104" customFormat="1" ht="24.95" customHeight="1">
      <c r="A44" s="69">
        <v>40</v>
      </c>
      <c r="B44" s="69">
        <v>2003222019</v>
      </c>
      <c r="C44" s="69" t="s">
        <v>293</v>
      </c>
      <c r="D44" s="69">
        <v>80</v>
      </c>
      <c r="E44" s="69">
        <f t="shared" si="0"/>
        <v>16</v>
      </c>
      <c r="F44" s="69">
        <v>67.128</v>
      </c>
      <c r="G44" s="69">
        <v>0.25</v>
      </c>
      <c r="H44" s="69">
        <f t="shared" si="1"/>
        <v>40.4268</v>
      </c>
      <c r="I44" s="69">
        <v>0.25</v>
      </c>
      <c r="J44" s="69">
        <v>60</v>
      </c>
      <c r="K44" s="69">
        <f t="shared" si="2"/>
        <v>6</v>
      </c>
      <c r="L44" s="69">
        <v>70</v>
      </c>
      <c r="M44" s="69">
        <f t="shared" si="3"/>
        <v>7</v>
      </c>
      <c r="N44" s="69">
        <f t="shared" si="4"/>
        <v>69.4268</v>
      </c>
      <c r="O44" s="69" t="s">
        <v>28</v>
      </c>
      <c r="P44" s="69" t="s">
        <v>28</v>
      </c>
    </row>
    <row r="45" spans="1:16" s="104" customFormat="1" ht="24.95" customHeight="1">
      <c r="A45" s="69">
        <v>41</v>
      </c>
      <c r="B45" s="69">
        <v>2003222036</v>
      </c>
      <c r="C45" s="69" t="s">
        <v>294</v>
      </c>
      <c r="D45" s="69">
        <v>88</v>
      </c>
      <c r="E45" s="69">
        <f t="shared" si="0"/>
        <v>17.600000000000001</v>
      </c>
      <c r="F45" s="69">
        <v>64.248000000000005</v>
      </c>
      <c r="G45" s="69">
        <v>0</v>
      </c>
      <c r="H45" s="69">
        <f t="shared" si="1"/>
        <v>38.5488</v>
      </c>
      <c r="I45" s="69">
        <v>0</v>
      </c>
      <c r="J45" s="69">
        <v>60</v>
      </c>
      <c r="K45" s="69">
        <f t="shared" si="2"/>
        <v>6</v>
      </c>
      <c r="L45" s="69">
        <v>71</v>
      </c>
      <c r="M45" s="69">
        <f t="shared" si="3"/>
        <v>7.1</v>
      </c>
      <c r="N45" s="69">
        <f t="shared" si="4"/>
        <v>69.248800000000003</v>
      </c>
      <c r="O45" s="69" t="s">
        <v>28</v>
      </c>
      <c r="P45" s="69" t="s">
        <v>28</v>
      </c>
    </row>
    <row r="46" spans="1:16" s="104" customFormat="1" ht="24.95" customHeight="1">
      <c r="A46" s="69">
        <v>42</v>
      </c>
      <c r="B46" s="69">
        <v>2003221035</v>
      </c>
      <c r="C46" s="69" t="s">
        <v>295</v>
      </c>
      <c r="D46" s="69">
        <v>80</v>
      </c>
      <c r="E46" s="69">
        <f t="shared" si="0"/>
        <v>16</v>
      </c>
      <c r="F46" s="69">
        <v>64.536000000000001</v>
      </c>
      <c r="G46" s="69">
        <v>2.14</v>
      </c>
      <c r="H46" s="69">
        <f t="shared" si="1"/>
        <v>40.005600000000001</v>
      </c>
      <c r="I46" s="69">
        <v>2.14</v>
      </c>
      <c r="J46" s="69">
        <v>60</v>
      </c>
      <c r="K46" s="69">
        <f t="shared" si="2"/>
        <v>6</v>
      </c>
      <c r="L46" s="69">
        <v>70</v>
      </c>
      <c r="M46" s="69">
        <f t="shared" si="3"/>
        <v>7</v>
      </c>
      <c r="N46" s="69">
        <f t="shared" si="4"/>
        <v>69.005600000000001</v>
      </c>
      <c r="O46" s="69" t="s">
        <v>28</v>
      </c>
      <c r="P46" s="69" t="s">
        <v>28</v>
      </c>
    </row>
    <row r="47" spans="1:16" s="104" customFormat="1" ht="24.95" customHeight="1">
      <c r="A47" s="69">
        <v>43</v>
      </c>
      <c r="B47" s="69">
        <v>2003221034</v>
      </c>
      <c r="C47" s="69" t="s">
        <v>296</v>
      </c>
      <c r="D47" s="69">
        <v>80</v>
      </c>
      <c r="E47" s="69">
        <f t="shared" si="0"/>
        <v>16</v>
      </c>
      <c r="F47" s="69">
        <v>66.048000000000002</v>
      </c>
      <c r="G47" s="69">
        <v>0.03</v>
      </c>
      <c r="H47" s="69">
        <f t="shared" si="1"/>
        <v>39.646799999999999</v>
      </c>
      <c r="I47" s="69">
        <v>0.03</v>
      </c>
      <c r="J47" s="69">
        <v>60</v>
      </c>
      <c r="K47" s="69">
        <f t="shared" si="2"/>
        <v>6</v>
      </c>
      <c r="L47" s="69">
        <v>70</v>
      </c>
      <c r="M47" s="69">
        <f t="shared" si="3"/>
        <v>7</v>
      </c>
      <c r="N47" s="69">
        <f t="shared" si="4"/>
        <v>68.646799999999999</v>
      </c>
      <c r="O47" s="69" t="s">
        <v>28</v>
      </c>
      <c r="P47" s="69" t="s">
        <v>28</v>
      </c>
    </row>
    <row r="48" spans="1:16" s="104" customFormat="1" ht="24.95" customHeight="1">
      <c r="A48" s="69">
        <v>44</v>
      </c>
      <c r="B48" s="69">
        <v>2003222027</v>
      </c>
      <c r="C48" s="69" t="s">
        <v>297</v>
      </c>
      <c r="D48" s="69">
        <v>85</v>
      </c>
      <c r="E48" s="69">
        <f t="shared" si="0"/>
        <v>17</v>
      </c>
      <c r="F48" s="69">
        <v>64.391999999999996</v>
      </c>
      <c r="G48" s="69">
        <v>0</v>
      </c>
      <c r="H48" s="69">
        <f t="shared" si="1"/>
        <v>38.635199999999998</v>
      </c>
      <c r="I48" s="69">
        <v>0</v>
      </c>
      <c r="J48" s="69">
        <v>60</v>
      </c>
      <c r="K48" s="69">
        <f t="shared" si="2"/>
        <v>6</v>
      </c>
      <c r="L48" s="69">
        <v>70</v>
      </c>
      <c r="M48" s="69">
        <f t="shared" si="3"/>
        <v>7</v>
      </c>
      <c r="N48" s="69">
        <f t="shared" si="4"/>
        <v>68.635199999999998</v>
      </c>
      <c r="O48" s="69" t="s">
        <v>28</v>
      </c>
      <c r="P48" s="69" t="s">
        <v>28</v>
      </c>
    </row>
    <row r="49" spans="1:16" s="104" customFormat="1" ht="24.95" customHeight="1">
      <c r="A49" s="69">
        <v>45</v>
      </c>
      <c r="B49" s="69">
        <v>2003221018</v>
      </c>
      <c r="C49" s="69" t="s">
        <v>298</v>
      </c>
      <c r="D49" s="69">
        <v>80</v>
      </c>
      <c r="E49" s="69">
        <f t="shared" si="0"/>
        <v>16</v>
      </c>
      <c r="F49" s="69">
        <v>65.319999999999993</v>
      </c>
      <c r="G49" s="69">
        <v>0.57999999999999996</v>
      </c>
      <c r="H49" s="69">
        <f t="shared" si="1"/>
        <v>39.54</v>
      </c>
      <c r="I49" s="69">
        <v>0.57999999999999996</v>
      </c>
      <c r="J49" s="69">
        <v>60</v>
      </c>
      <c r="K49" s="69">
        <f t="shared" si="2"/>
        <v>6</v>
      </c>
      <c r="L49" s="69">
        <v>70</v>
      </c>
      <c r="M49" s="69">
        <f t="shared" si="3"/>
        <v>7</v>
      </c>
      <c r="N49" s="69">
        <f t="shared" si="4"/>
        <v>68.540000000000006</v>
      </c>
      <c r="O49" s="69" t="s">
        <v>28</v>
      </c>
      <c r="P49" s="69" t="s">
        <v>28</v>
      </c>
    </row>
    <row r="50" spans="1:16" s="104" customFormat="1" ht="24.95" customHeight="1">
      <c r="A50" s="69">
        <v>46</v>
      </c>
      <c r="B50" s="69">
        <v>2003222001</v>
      </c>
      <c r="C50" s="69" t="s">
        <v>299</v>
      </c>
      <c r="D50" s="69">
        <v>85</v>
      </c>
      <c r="E50" s="69">
        <f t="shared" si="0"/>
        <v>17</v>
      </c>
      <c r="F50" s="69">
        <v>63.863999999999997</v>
      </c>
      <c r="G50" s="69">
        <v>0.28999999999999998</v>
      </c>
      <c r="H50" s="69">
        <f t="shared" si="1"/>
        <v>38.492400000000004</v>
      </c>
      <c r="I50" s="69">
        <v>0.28999999999999998</v>
      </c>
      <c r="J50" s="69">
        <v>60</v>
      </c>
      <c r="K50" s="69">
        <f t="shared" si="2"/>
        <v>6</v>
      </c>
      <c r="L50" s="69">
        <v>70</v>
      </c>
      <c r="M50" s="69">
        <f t="shared" si="3"/>
        <v>7</v>
      </c>
      <c r="N50" s="69">
        <f t="shared" si="4"/>
        <v>68.492400000000004</v>
      </c>
      <c r="O50" s="69" t="s">
        <v>28</v>
      </c>
      <c r="P50" s="69" t="s">
        <v>28</v>
      </c>
    </row>
    <row r="51" spans="1:16" s="104" customFormat="1" ht="24.95" customHeight="1">
      <c r="A51" s="69">
        <v>47</v>
      </c>
      <c r="B51" s="69">
        <v>2003221026</v>
      </c>
      <c r="C51" s="69" t="s">
        <v>300</v>
      </c>
      <c r="D51" s="69">
        <v>80</v>
      </c>
      <c r="E51" s="69">
        <f t="shared" si="0"/>
        <v>16</v>
      </c>
      <c r="F51" s="69">
        <v>64.959999999999994</v>
      </c>
      <c r="G51" s="69">
        <v>0.48</v>
      </c>
      <c r="H51" s="69">
        <f t="shared" si="1"/>
        <v>39.264000000000003</v>
      </c>
      <c r="I51" s="69">
        <v>0.48</v>
      </c>
      <c r="J51" s="69">
        <v>60</v>
      </c>
      <c r="K51" s="69">
        <f t="shared" si="2"/>
        <v>6</v>
      </c>
      <c r="L51" s="69">
        <v>70</v>
      </c>
      <c r="M51" s="69">
        <f t="shared" si="3"/>
        <v>7</v>
      </c>
      <c r="N51" s="69">
        <f t="shared" si="4"/>
        <v>68.263999999999996</v>
      </c>
      <c r="O51" s="69" t="s">
        <v>28</v>
      </c>
      <c r="P51" s="69" t="s">
        <v>28</v>
      </c>
    </row>
    <row r="52" spans="1:16" s="104" customFormat="1" ht="24.95" customHeight="1">
      <c r="A52" s="69">
        <v>48</v>
      </c>
      <c r="B52" s="69">
        <v>2003222034</v>
      </c>
      <c r="C52" s="69" t="s">
        <v>301</v>
      </c>
      <c r="D52" s="69">
        <v>85</v>
      </c>
      <c r="E52" s="69">
        <f t="shared" si="0"/>
        <v>17</v>
      </c>
      <c r="F52" s="69">
        <v>63.008000000000003</v>
      </c>
      <c r="G52" s="69">
        <v>0</v>
      </c>
      <c r="H52" s="69">
        <f t="shared" si="1"/>
        <v>37.8048</v>
      </c>
      <c r="I52" s="69">
        <v>0</v>
      </c>
      <c r="J52" s="69">
        <v>60</v>
      </c>
      <c r="K52" s="69">
        <f t="shared" si="2"/>
        <v>6</v>
      </c>
      <c r="L52" s="69">
        <v>70</v>
      </c>
      <c r="M52" s="69">
        <f t="shared" si="3"/>
        <v>7</v>
      </c>
      <c r="N52" s="69">
        <f t="shared" si="4"/>
        <v>67.8048</v>
      </c>
      <c r="O52" s="69" t="s">
        <v>28</v>
      </c>
      <c r="P52" s="69" t="s">
        <v>28</v>
      </c>
    </row>
    <row r="53" spans="1:16" s="104" customFormat="1" ht="24.95" customHeight="1">
      <c r="A53" s="69">
        <v>49</v>
      </c>
      <c r="B53" s="69">
        <v>2003222033</v>
      </c>
      <c r="C53" s="69" t="s">
        <v>302</v>
      </c>
      <c r="D53" s="69">
        <v>80</v>
      </c>
      <c r="E53" s="69">
        <f t="shared" si="0"/>
        <v>16</v>
      </c>
      <c r="F53" s="69">
        <v>64.128</v>
      </c>
      <c r="G53" s="69">
        <v>0.32</v>
      </c>
      <c r="H53" s="69">
        <f t="shared" si="1"/>
        <v>38.668799999999997</v>
      </c>
      <c r="I53" s="69">
        <v>0.32</v>
      </c>
      <c r="J53" s="69">
        <v>60</v>
      </c>
      <c r="K53" s="69">
        <f t="shared" si="2"/>
        <v>6</v>
      </c>
      <c r="L53" s="69">
        <v>70</v>
      </c>
      <c r="M53" s="69">
        <f t="shared" si="3"/>
        <v>7</v>
      </c>
      <c r="N53" s="69">
        <f t="shared" si="4"/>
        <v>67.668800000000005</v>
      </c>
      <c r="O53" s="69" t="s">
        <v>28</v>
      </c>
      <c r="P53" s="69" t="s">
        <v>28</v>
      </c>
    </row>
    <row r="54" spans="1:16" s="104" customFormat="1" ht="24.95" customHeight="1">
      <c r="A54" s="69">
        <v>50</v>
      </c>
      <c r="B54" s="69">
        <v>2003222004</v>
      </c>
      <c r="C54" s="69" t="s">
        <v>303</v>
      </c>
      <c r="D54" s="69">
        <v>85</v>
      </c>
      <c r="E54" s="69">
        <f t="shared" si="0"/>
        <v>17</v>
      </c>
      <c r="F54" s="69">
        <v>62.496000000000002</v>
      </c>
      <c r="G54" s="69">
        <v>0.23</v>
      </c>
      <c r="H54" s="69">
        <f t="shared" si="1"/>
        <v>37.635599999999997</v>
      </c>
      <c r="I54" s="69">
        <v>0.23</v>
      </c>
      <c r="J54" s="69">
        <v>60</v>
      </c>
      <c r="K54" s="69">
        <f t="shared" si="2"/>
        <v>6</v>
      </c>
      <c r="L54" s="69">
        <v>70</v>
      </c>
      <c r="M54" s="69">
        <f t="shared" si="3"/>
        <v>7</v>
      </c>
      <c r="N54" s="69">
        <f t="shared" si="4"/>
        <v>67.635599999999997</v>
      </c>
      <c r="O54" s="69" t="s">
        <v>28</v>
      </c>
      <c r="P54" s="69" t="s">
        <v>28</v>
      </c>
    </row>
    <row r="55" spans="1:16" s="104" customFormat="1" ht="24.95" customHeight="1">
      <c r="A55" s="69">
        <v>51</v>
      </c>
      <c r="B55" s="69">
        <v>2003222010</v>
      </c>
      <c r="C55" s="69" t="s">
        <v>304</v>
      </c>
      <c r="D55" s="69">
        <v>85</v>
      </c>
      <c r="E55" s="69">
        <f t="shared" si="0"/>
        <v>17</v>
      </c>
      <c r="F55" s="69">
        <v>61.847999999999999</v>
      </c>
      <c r="G55" s="69">
        <v>0.51</v>
      </c>
      <c r="H55" s="69">
        <f t="shared" si="1"/>
        <v>37.4148</v>
      </c>
      <c r="I55" s="69">
        <v>0.51</v>
      </c>
      <c r="J55" s="69">
        <v>60</v>
      </c>
      <c r="K55" s="69">
        <f t="shared" si="2"/>
        <v>6</v>
      </c>
      <c r="L55" s="69">
        <v>70</v>
      </c>
      <c r="M55" s="69">
        <f t="shared" si="3"/>
        <v>7</v>
      </c>
      <c r="N55" s="69">
        <f t="shared" si="4"/>
        <v>67.4148</v>
      </c>
      <c r="O55" s="69" t="s">
        <v>28</v>
      </c>
      <c r="P55" s="69" t="s">
        <v>28</v>
      </c>
    </row>
    <row r="56" spans="1:16" s="104" customFormat="1" ht="24.95" customHeight="1">
      <c r="A56" s="69">
        <v>52</v>
      </c>
      <c r="B56" s="69">
        <v>2003221023</v>
      </c>
      <c r="C56" s="69" t="s">
        <v>305</v>
      </c>
      <c r="D56" s="69">
        <v>80</v>
      </c>
      <c r="E56" s="69">
        <f t="shared" si="0"/>
        <v>16</v>
      </c>
      <c r="F56" s="69">
        <v>63.555999999999997</v>
      </c>
      <c r="G56" s="69">
        <v>0</v>
      </c>
      <c r="H56" s="69">
        <f t="shared" si="1"/>
        <v>38.133600000000001</v>
      </c>
      <c r="I56" s="69">
        <v>0</v>
      </c>
      <c r="J56" s="69">
        <v>60</v>
      </c>
      <c r="K56" s="69">
        <f t="shared" si="2"/>
        <v>6</v>
      </c>
      <c r="L56" s="69">
        <v>70</v>
      </c>
      <c r="M56" s="69">
        <f t="shared" si="3"/>
        <v>7</v>
      </c>
      <c r="N56" s="69">
        <f t="shared" si="4"/>
        <v>67.133600000000001</v>
      </c>
      <c r="O56" s="69" t="s">
        <v>28</v>
      </c>
      <c r="P56" s="69" t="s">
        <v>28</v>
      </c>
    </row>
    <row r="57" spans="1:16" s="104" customFormat="1" ht="24.95" customHeight="1">
      <c r="A57" s="69">
        <v>53</v>
      </c>
      <c r="B57" s="69">
        <v>2003222028</v>
      </c>
      <c r="C57" s="69" t="s">
        <v>306</v>
      </c>
      <c r="D57" s="69">
        <v>85</v>
      </c>
      <c r="E57" s="69">
        <f t="shared" si="0"/>
        <v>17</v>
      </c>
      <c r="F57" s="69">
        <v>61.143999999999998</v>
      </c>
      <c r="G57" s="69">
        <v>0.55000000000000004</v>
      </c>
      <c r="H57" s="69">
        <f t="shared" si="1"/>
        <v>37.016399999999997</v>
      </c>
      <c r="I57" s="69">
        <v>0.55000000000000004</v>
      </c>
      <c r="J57" s="69">
        <v>60</v>
      </c>
      <c r="K57" s="69">
        <f t="shared" si="2"/>
        <v>6</v>
      </c>
      <c r="L57" s="69">
        <v>71</v>
      </c>
      <c r="M57" s="69">
        <f t="shared" si="3"/>
        <v>7.1</v>
      </c>
      <c r="N57" s="69">
        <f t="shared" si="4"/>
        <v>67.116399999999999</v>
      </c>
      <c r="O57" s="69" t="s">
        <v>28</v>
      </c>
      <c r="P57" s="69" t="s">
        <v>28</v>
      </c>
    </row>
    <row r="58" spans="1:16" s="104" customFormat="1" ht="24.95" customHeight="1">
      <c r="A58" s="69">
        <v>54</v>
      </c>
      <c r="B58" s="69">
        <v>2003222040</v>
      </c>
      <c r="C58" s="69" t="s">
        <v>307</v>
      </c>
      <c r="D58" s="69">
        <v>85</v>
      </c>
      <c r="E58" s="69">
        <f t="shared" si="0"/>
        <v>17</v>
      </c>
      <c r="F58" s="69">
        <v>61.847999999999999</v>
      </c>
      <c r="G58" s="69">
        <v>0</v>
      </c>
      <c r="H58" s="69">
        <f t="shared" si="1"/>
        <v>37.108800000000002</v>
      </c>
      <c r="I58" s="69">
        <v>0</v>
      </c>
      <c r="J58" s="69">
        <v>60</v>
      </c>
      <c r="K58" s="69">
        <f t="shared" si="2"/>
        <v>6</v>
      </c>
      <c r="L58" s="69">
        <v>70</v>
      </c>
      <c r="M58" s="69">
        <f t="shared" si="3"/>
        <v>7</v>
      </c>
      <c r="N58" s="69">
        <f t="shared" si="4"/>
        <v>67.108800000000002</v>
      </c>
      <c r="O58" s="69" t="s">
        <v>28</v>
      </c>
      <c r="P58" s="69" t="s">
        <v>28</v>
      </c>
    </row>
    <row r="59" spans="1:16" s="104" customFormat="1" ht="24.95" customHeight="1">
      <c r="A59" s="69">
        <v>55</v>
      </c>
      <c r="B59" s="69">
        <v>2003221006</v>
      </c>
      <c r="C59" s="69" t="s">
        <v>308</v>
      </c>
      <c r="D59" s="69">
        <v>82</v>
      </c>
      <c r="E59" s="69">
        <f t="shared" si="0"/>
        <v>16.399999999999999</v>
      </c>
      <c r="F59" s="69">
        <v>62.847999999999999</v>
      </c>
      <c r="G59" s="69">
        <v>0</v>
      </c>
      <c r="H59" s="69">
        <f t="shared" si="1"/>
        <v>37.708799999999997</v>
      </c>
      <c r="I59" s="69">
        <v>0</v>
      </c>
      <c r="J59" s="69">
        <v>60</v>
      </c>
      <c r="K59" s="69">
        <f t="shared" si="2"/>
        <v>6</v>
      </c>
      <c r="L59" s="69">
        <v>70</v>
      </c>
      <c r="M59" s="69">
        <f t="shared" si="3"/>
        <v>7</v>
      </c>
      <c r="N59" s="69">
        <f t="shared" si="4"/>
        <v>67.108800000000002</v>
      </c>
      <c r="O59" s="69" t="s">
        <v>28</v>
      </c>
      <c r="P59" s="69" t="s">
        <v>28</v>
      </c>
    </row>
    <row r="60" spans="1:16" s="104" customFormat="1" ht="24.95" customHeight="1">
      <c r="A60" s="69">
        <v>56</v>
      </c>
      <c r="B60" s="69">
        <v>2003222041</v>
      </c>
      <c r="C60" s="69" t="s">
        <v>309</v>
      </c>
      <c r="D60" s="69">
        <v>85</v>
      </c>
      <c r="E60" s="69">
        <f t="shared" si="0"/>
        <v>17</v>
      </c>
      <c r="F60" s="69">
        <v>61.607999999999997</v>
      </c>
      <c r="G60" s="69">
        <v>0</v>
      </c>
      <c r="H60" s="69">
        <f t="shared" si="1"/>
        <v>36.964799999999997</v>
      </c>
      <c r="I60" s="69">
        <v>0</v>
      </c>
      <c r="J60" s="69">
        <v>60</v>
      </c>
      <c r="K60" s="69">
        <f t="shared" si="2"/>
        <v>6</v>
      </c>
      <c r="L60" s="69">
        <v>70</v>
      </c>
      <c r="M60" s="69">
        <f t="shared" si="3"/>
        <v>7</v>
      </c>
      <c r="N60" s="69">
        <f t="shared" si="4"/>
        <v>66.964799999999997</v>
      </c>
      <c r="O60" s="69" t="s">
        <v>28</v>
      </c>
      <c r="P60" s="69" t="s">
        <v>28</v>
      </c>
    </row>
    <row r="61" spans="1:16" s="104" customFormat="1" ht="24.95" customHeight="1">
      <c r="A61" s="69">
        <v>57</v>
      </c>
      <c r="B61" s="69">
        <v>2003221040</v>
      </c>
      <c r="C61" s="69" t="s">
        <v>310</v>
      </c>
      <c r="D61" s="69">
        <v>75</v>
      </c>
      <c r="E61" s="69">
        <f t="shared" si="0"/>
        <v>15</v>
      </c>
      <c r="F61" s="69">
        <v>59.783999999999999</v>
      </c>
      <c r="G61" s="69">
        <v>0.45200000000000001</v>
      </c>
      <c r="H61" s="69">
        <f t="shared" si="1"/>
        <v>36.141599999999997</v>
      </c>
      <c r="I61" s="69">
        <v>0.45200000000000001</v>
      </c>
      <c r="J61" s="69">
        <v>60</v>
      </c>
      <c r="K61" s="69">
        <f t="shared" si="2"/>
        <v>6</v>
      </c>
      <c r="L61" s="69">
        <v>70</v>
      </c>
      <c r="M61" s="69">
        <f t="shared" si="3"/>
        <v>7</v>
      </c>
      <c r="N61" s="69">
        <f t="shared" si="4"/>
        <v>64.141599999999997</v>
      </c>
      <c r="O61" s="69" t="s">
        <v>28</v>
      </c>
      <c r="P61" s="69" t="s">
        <v>28</v>
      </c>
    </row>
    <row r="62" spans="1:16" s="104" customFormat="1" ht="24.95" customHeight="1">
      <c r="A62" s="69">
        <v>58</v>
      </c>
      <c r="B62" s="69">
        <v>2003221001</v>
      </c>
      <c r="C62" s="69" t="s">
        <v>311</v>
      </c>
      <c r="D62" s="69">
        <v>81</v>
      </c>
      <c r="E62" s="69">
        <f t="shared" si="0"/>
        <v>16.2</v>
      </c>
      <c r="F62" s="69">
        <v>59.944000000000003</v>
      </c>
      <c r="G62" s="69">
        <v>0.54</v>
      </c>
      <c r="H62" s="69">
        <f t="shared" si="1"/>
        <v>36.290399999999998</v>
      </c>
      <c r="I62" s="69">
        <v>0.54</v>
      </c>
      <c r="J62" s="69">
        <v>60</v>
      </c>
      <c r="K62" s="69">
        <f t="shared" si="2"/>
        <v>6</v>
      </c>
      <c r="L62" s="69">
        <v>81</v>
      </c>
      <c r="M62" s="69">
        <f t="shared" si="3"/>
        <v>8.1</v>
      </c>
      <c r="N62" s="69">
        <f t="shared" si="4"/>
        <v>66.590400000000002</v>
      </c>
      <c r="O62" s="69" t="s">
        <v>28</v>
      </c>
      <c r="P62" s="69" t="s">
        <v>28</v>
      </c>
    </row>
    <row r="63" spans="1:16" s="104" customFormat="1" ht="24.95" customHeight="1">
      <c r="A63" s="69">
        <v>59</v>
      </c>
      <c r="B63" s="69">
        <v>2003221016</v>
      </c>
      <c r="C63" s="69" t="s">
        <v>312</v>
      </c>
      <c r="D63" s="69">
        <v>80</v>
      </c>
      <c r="E63" s="69">
        <f t="shared" si="0"/>
        <v>16</v>
      </c>
      <c r="F63" s="69">
        <v>61.384</v>
      </c>
      <c r="G63" s="69">
        <v>0.37</v>
      </c>
      <c r="H63" s="69">
        <f t="shared" si="1"/>
        <v>37.052399999999999</v>
      </c>
      <c r="I63" s="69">
        <v>0.37</v>
      </c>
      <c r="J63" s="69">
        <v>60</v>
      </c>
      <c r="K63" s="69">
        <f t="shared" si="2"/>
        <v>6</v>
      </c>
      <c r="L63" s="69">
        <v>70</v>
      </c>
      <c r="M63" s="69">
        <f t="shared" si="3"/>
        <v>7</v>
      </c>
      <c r="N63" s="69">
        <f t="shared" si="4"/>
        <v>66.052400000000006</v>
      </c>
      <c r="O63" s="69" t="s">
        <v>28</v>
      </c>
      <c r="P63" s="69" t="s">
        <v>28</v>
      </c>
    </row>
    <row r="64" spans="1:16" s="104" customFormat="1" ht="24.95" customHeight="1">
      <c r="A64" s="69">
        <v>60</v>
      </c>
      <c r="B64" s="69">
        <v>2003222002</v>
      </c>
      <c r="C64" s="69" t="s">
        <v>313</v>
      </c>
      <c r="D64" s="69">
        <v>80</v>
      </c>
      <c r="E64" s="69">
        <f t="shared" si="0"/>
        <v>16</v>
      </c>
      <c r="F64" s="69">
        <v>61</v>
      </c>
      <c r="G64" s="69">
        <v>0</v>
      </c>
      <c r="H64" s="69">
        <f t="shared" si="1"/>
        <v>36.6</v>
      </c>
      <c r="I64" s="69">
        <v>0</v>
      </c>
      <c r="J64" s="69">
        <v>60</v>
      </c>
      <c r="K64" s="69">
        <f t="shared" si="2"/>
        <v>6</v>
      </c>
      <c r="L64" s="69">
        <v>70</v>
      </c>
      <c r="M64" s="69">
        <f t="shared" si="3"/>
        <v>7</v>
      </c>
      <c r="N64" s="69">
        <f t="shared" si="4"/>
        <v>65.599999999999994</v>
      </c>
      <c r="O64" s="69" t="s">
        <v>28</v>
      </c>
      <c r="P64" s="69" t="s">
        <v>28</v>
      </c>
    </row>
    <row r="65" spans="1:16" s="104" customFormat="1" ht="24.95" customHeight="1">
      <c r="A65" s="69">
        <v>61</v>
      </c>
      <c r="B65" s="69">
        <v>2003222020</v>
      </c>
      <c r="C65" s="69" t="s">
        <v>314</v>
      </c>
      <c r="D65" s="69">
        <v>83.5</v>
      </c>
      <c r="E65" s="69">
        <f t="shared" si="0"/>
        <v>16.7</v>
      </c>
      <c r="F65" s="69">
        <v>59.064</v>
      </c>
      <c r="G65" s="69">
        <v>0.32</v>
      </c>
      <c r="H65" s="69">
        <f t="shared" si="1"/>
        <v>35.630400000000002</v>
      </c>
      <c r="I65" s="69">
        <v>0.32</v>
      </c>
      <c r="J65" s="69">
        <v>60</v>
      </c>
      <c r="K65" s="69">
        <f t="shared" si="2"/>
        <v>6</v>
      </c>
      <c r="L65" s="69">
        <v>70</v>
      </c>
      <c r="M65" s="69">
        <f t="shared" si="3"/>
        <v>7</v>
      </c>
      <c r="N65" s="69">
        <f t="shared" si="4"/>
        <v>65.330399999999997</v>
      </c>
      <c r="O65" s="69" t="s">
        <v>28</v>
      </c>
      <c r="P65" s="69" t="s">
        <v>28</v>
      </c>
    </row>
    <row r="66" spans="1:16" s="104" customFormat="1" ht="24.95" customHeight="1">
      <c r="A66" s="69">
        <v>62</v>
      </c>
      <c r="B66" s="69">
        <v>2003221032</v>
      </c>
      <c r="C66" s="69" t="s">
        <v>315</v>
      </c>
      <c r="D66" s="69">
        <v>80</v>
      </c>
      <c r="E66" s="69">
        <f t="shared" si="0"/>
        <v>16</v>
      </c>
      <c r="F66" s="69">
        <v>59.816000000000003</v>
      </c>
      <c r="G66" s="69">
        <v>0.27600000000000002</v>
      </c>
      <c r="H66" s="69">
        <f t="shared" si="1"/>
        <v>36.055199999999999</v>
      </c>
      <c r="I66" s="69">
        <v>0.27600000000000002</v>
      </c>
      <c r="J66" s="69">
        <v>60</v>
      </c>
      <c r="K66" s="69">
        <f t="shared" si="2"/>
        <v>6</v>
      </c>
      <c r="L66" s="69">
        <v>70</v>
      </c>
      <c r="M66" s="69">
        <f t="shared" si="3"/>
        <v>7</v>
      </c>
      <c r="N66" s="69">
        <f t="shared" si="4"/>
        <v>65.055199999999999</v>
      </c>
      <c r="O66" s="69" t="s">
        <v>28</v>
      </c>
      <c r="P66" s="69" t="s">
        <v>28</v>
      </c>
    </row>
    <row r="67" spans="1:16" s="104" customFormat="1" ht="24.95" customHeight="1">
      <c r="A67" s="69">
        <v>63</v>
      </c>
      <c r="B67" s="69">
        <v>2003221003</v>
      </c>
      <c r="C67" s="69" t="s">
        <v>316</v>
      </c>
      <c r="D67" s="69">
        <v>80</v>
      </c>
      <c r="E67" s="69">
        <f t="shared" si="0"/>
        <v>16</v>
      </c>
      <c r="F67" s="69">
        <v>60.055999999999997</v>
      </c>
      <c r="G67" s="69">
        <v>0</v>
      </c>
      <c r="H67" s="69">
        <f t="shared" si="1"/>
        <v>36.0336</v>
      </c>
      <c r="I67" s="69">
        <v>0</v>
      </c>
      <c r="J67" s="69">
        <v>60</v>
      </c>
      <c r="K67" s="69">
        <f t="shared" si="2"/>
        <v>6</v>
      </c>
      <c r="L67" s="69">
        <v>70</v>
      </c>
      <c r="M67" s="69">
        <f t="shared" si="3"/>
        <v>7</v>
      </c>
      <c r="N67" s="69">
        <f t="shared" si="4"/>
        <v>65.033600000000007</v>
      </c>
      <c r="O67" s="69" t="s">
        <v>28</v>
      </c>
      <c r="P67" s="69" t="s">
        <v>28</v>
      </c>
    </row>
    <row r="68" spans="1:16" s="104" customFormat="1" ht="24.95" customHeight="1">
      <c r="A68" s="69">
        <v>64</v>
      </c>
      <c r="B68" s="69">
        <v>2003221036</v>
      </c>
      <c r="C68" s="69" t="s">
        <v>317</v>
      </c>
      <c r="D68" s="69">
        <v>80</v>
      </c>
      <c r="E68" s="69">
        <f t="shared" si="0"/>
        <v>16</v>
      </c>
      <c r="F68" s="69">
        <v>59.975999999999999</v>
      </c>
      <c r="G68" s="69">
        <v>0</v>
      </c>
      <c r="H68" s="69">
        <f t="shared" si="1"/>
        <v>35.985599999999998</v>
      </c>
      <c r="I68" s="69">
        <v>0</v>
      </c>
      <c r="J68" s="69">
        <v>60</v>
      </c>
      <c r="K68" s="69">
        <f t="shared" si="2"/>
        <v>6</v>
      </c>
      <c r="L68" s="69">
        <v>70</v>
      </c>
      <c r="M68" s="69">
        <f t="shared" si="3"/>
        <v>7</v>
      </c>
      <c r="N68" s="69">
        <f t="shared" si="4"/>
        <v>64.985600000000005</v>
      </c>
      <c r="O68" s="69" t="s">
        <v>28</v>
      </c>
      <c r="P68" s="69" t="s">
        <v>162</v>
      </c>
    </row>
    <row r="69" spans="1:16" s="104" customFormat="1" ht="24.95" customHeight="1">
      <c r="A69" s="69">
        <v>65</v>
      </c>
      <c r="B69" s="69">
        <v>2003222021</v>
      </c>
      <c r="C69" s="69" t="s">
        <v>318</v>
      </c>
      <c r="D69" s="69">
        <v>80</v>
      </c>
      <c r="E69" s="69">
        <f t="shared" si="0"/>
        <v>16</v>
      </c>
      <c r="F69" s="69">
        <v>59.015999999999998</v>
      </c>
      <c r="G69" s="69">
        <v>0.32</v>
      </c>
      <c r="H69" s="69">
        <f t="shared" si="1"/>
        <v>35.601599999999998</v>
      </c>
      <c r="I69" s="69">
        <v>0.32</v>
      </c>
      <c r="J69" s="69">
        <v>60</v>
      </c>
      <c r="K69" s="69">
        <f t="shared" si="2"/>
        <v>6</v>
      </c>
      <c r="L69" s="69">
        <v>70</v>
      </c>
      <c r="M69" s="69">
        <f t="shared" si="3"/>
        <v>7</v>
      </c>
      <c r="N69" s="69">
        <f t="shared" si="4"/>
        <v>64.601600000000005</v>
      </c>
      <c r="O69" s="69" t="s">
        <v>28</v>
      </c>
      <c r="P69" s="69" t="s">
        <v>162</v>
      </c>
    </row>
    <row r="70" spans="1:16" s="104" customFormat="1" ht="24.95" customHeight="1">
      <c r="A70" s="69">
        <v>66</v>
      </c>
      <c r="B70" s="69">
        <v>2003222023</v>
      </c>
      <c r="C70" s="69" t="s">
        <v>319</v>
      </c>
      <c r="D70" s="69">
        <v>80</v>
      </c>
      <c r="E70" s="69">
        <f t="shared" ref="E70:E80" si="5">D70*0.2</f>
        <v>16</v>
      </c>
      <c r="F70" s="69">
        <v>58.103999999999999</v>
      </c>
      <c r="G70" s="69">
        <v>0.28999999999999998</v>
      </c>
      <c r="H70" s="69">
        <f t="shared" ref="H70:H80" si="6">(F70+G70)*0.6</f>
        <v>35.0364</v>
      </c>
      <c r="I70" s="69">
        <v>0.28999999999999998</v>
      </c>
      <c r="J70" s="69">
        <v>64</v>
      </c>
      <c r="K70" s="69">
        <f t="shared" ref="K70:K80" si="7">J70*0.1</f>
        <v>6.4</v>
      </c>
      <c r="L70" s="69">
        <v>70</v>
      </c>
      <c r="M70" s="69">
        <f t="shared" ref="M70:M80" si="8">L70*0.1</f>
        <v>7</v>
      </c>
      <c r="N70" s="69">
        <f t="shared" ref="N70:N80" si="9">E70+H70+K70+M70</f>
        <v>64.436400000000006</v>
      </c>
      <c r="O70" s="69" t="s">
        <v>28</v>
      </c>
      <c r="P70" s="69" t="s">
        <v>162</v>
      </c>
    </row>
    <row r="71" spans="1:16" s="104" customFormat="1" ht="24.95" customHeight="1">
      <c r="A71" s="69">
        <v>67</v>
      </c>
      <c r="B71" s="69">
        <v>2003222039</v>
      </c>
      <c r="C71" s="69" t="s">
        <v>320</v>
      </c>
      <c r="D71" s="69">
        <v>80</v>
      </c>
      <c r="E71" s="69">
        <f t="shared" si="5"/>
        <v>16</v>
      </c>
      <c r="F71" s="69">
        <v>57.808</v>
      </c>
      <c r="G71" s="69">
        <v>0.3</v>
      </c>
      <c r="H71" s="69">
        <f t="shared" si="6"/>
        <v>34.864800000000002</v>
      </c>
      <c r="I71" s="69">
        <v>0.3</v>
      </c>
      <c r="J71" s="69">
        <v>64</v>
      </c>
      <c r="K71" s="69">
        <f t="shared" si="7"/>
        <v>6.4</v>
      </c>
      <c r="L71" s="69">
        <v>70</v>
      </c>
      <c r="M71" s="69">
        <f t="shared" si="8"/>
        <v>7</v>
      </c>
      <c r="N71" s="69">
        <f t="shared" si="9"/>
        <v>64.264799999999994</v>
      </c>
      <c r="O71" s="69" t="s">
        <v>28</v>
      </c>
      <c r="P71" s="69" t="s">
        <v>162</v>
      </c>
    </row>
    <row r="72" spans="1:16" s="104" customFormat="1" ht="24.95" customHeight="1">
      <c r="A72" s="69">
        <v>68</v>
      </c>
      <c r="B72" s="69">
        <v>2003221008</v>
      </c>
      <c r="C72" s="69" t="s">
        <v>321</v>
      </c>
      <c r="D72" s="69">
        <v>80</v>
      </c>
      <c r="E72" s="69">
        <f t="shared" si="5"/>
        <v>16</v>
      </c>
      <c r="F72" s="69">
        <v>60.295999999999999</v>
      </c>
      <c r="G72" s="69">
        <v>0</v>
      </c>
      <c r="H72" s="69">
        <f t="shared" si="6"/>
        <v>36.177599999999998</v>
      </c>
      <c r="I72" s="69">
        <v>0</v>
      </c>
      <c r="J72" s="69">
        <v>60</v>
      </c>
      <c r="K72" s="69">
        <f t="shared" si="7"/>
        <v>6</v>
      </c>
      <c r="L72" s="69">
        <v>70</v>
      </c>
      <c r="M72" s="69">
        <f t="shared" si="8"/>
        <v>7</v>
      </c>
      <c r="N72" s="69">
        <f t="shared" si="9"/>
        <v>65.177599999999998</v>
      </c>
      <c r="O72" s="69" t="s">
        <v>28</v>
      </c>
      <c r="P72" s="69" t="s">
        <v>162</v>
      </c>
    </row>
    <row r="73" spans="1:16" s="104" customFormat="1" ht="24.95" customHeight="1">
      <c r="A73" s="69">
        <v>69</v>
      </c>
      <c r="B73" s="69">
        <v>2003222022</v>
      </c>
      <c r="C73" s="69" t="s">
        <v>322</v>
      </c>
      <c r="D73" s="69">
        <v>81</v>
      </c>
      <c r="E73" s="69">
        <f t="shared" si="5"/>
        <v>16.2</v>
      </c>
      <c r="F73" s="69">
        <v>57.896000000000001</v>
      </c>
      <c r="G73" s="69">
        <v>0</v>
      </c>
      <c r="H73" s="69">
        <f t="shared" si="6"/>
        <v>34.7376</v>
      </c>
      <c r="I73" s="69">
        <v>0</v>
      </c>
      <c r="J73" s="69">
        <v>60</v>
      </c>
      <c r="K73" s="69">
        <f t="shared" si="7"/>
        <v>6</v>
      </c>
      <c r="L73" s="69">
        <v>70</v>
      </c>
      <c r="M73" s="69">
        <f t="shared" si="8"/>
        <v>7</v>
      </c>
      <c r="N73" s="69">
        <f t="shared" si="9"/>
        <v>63.937600000000003</v>
      </c>
      <c r="O73" s="69" t="s">
        <v>28</v>
      </c>
      <c r="P73" s="69" t="s">
        <v>162</v>
      </c>
    </row>
    <row r="74" spans="1:16" s="104" customFormat="1" ht="24.95" customHeight="1">
      <c r="A74" s="69">
        <v>70</v>
      </c>
      <c r="B74" s="69">
        <v>2003222024</v>
      </c>
      <c r="C74" s="69" t="s">
        <v>323</v>
      </c>
      <c r="D74" s="69">
        <v>88</v>
      </c>
      <c r="E74" s="69">
        <f t="shared" si="5"/>
        <v>17.600000000000001</v>
      </c>
      <c r="F74" s="69">
        <v>55.223999999999997</v>
      </c>
      <c r="G74" s="69">
        <v>0.3</v>
      </c>
      <c r="H74" s="69">
        <f t="shared" si="6"/>
        <v>33.314399999999999</v>
      </c>
      <c r="I74" s="69">
        <v>0.3</v>
      </c>
      <c r="J74" s="69">
        <v>60</v>
      </c>
      <c r="K74" s="69">
        <f t="shared" si="7"/>
        <v>6</v>
      </c>
      <c r="L74" s="69">
        <v>70</v>
      </c>
      <c r="M74" s="69">
        <f t="shared" si="8"/>
        <v>7</v>
      </c>
      <c r="N74" s="69">
        <f t="shared" si="9"/>
        <v>63.914400000000001</v>
      </c>
      <c r="O74" s="69" t="s">
        <v>28</v>
      </c>
      <c r="P74" s="69" t="s">
        <v>162</v>
      </c>
    </row>
    <row r="75" spans="1:16" s="104" customFormat="1" ht="24.95" customHeight="1">
      <c r="A75" s="69">
        <v>71</v>
      </c>
      <c r="B75" s="69">
        <v>2003222037</v>
      </c>
      <c r="C75" s="69" t="s">
        <v>324</v>
      </c>
      <c r="D75" s="69">
        <v>80</v>
      </c>
      <c r="E75" s="69">
        <f t="shared" si="5"/>
        <v>16</v>
      </c>
      <c r="F75" s="69">
        <v>57.88</v>
      </c>
      <c r="G75" s="69">
        <v>0.26</v>
      </c>
      <c r="H75" s="69">
        <f t="shared" si="6"/>
        <v>34.884</v>
      </c>
      <c r="I75" s="69">
        <v>0.26</v>
      </c>
      <c r="J75" s="69">
        <v>60</v>
      </c>
      <c r="K75" s="69">
        <f t="shared" si="7"/>
        <v>6</v>
      </c>
      <c r="L75" s="69">
        <v>70</v>
      </c>
      <c r="M75" s="69">
        <f t="shared" si="8"/>
        <v>7</v>
      </c>
      <c r="N75" s="69">
        <f t="shared" si="9"/>
        <v>63.884</v>
      </c>
      <c r="O75" s="69" t="s">
        <v>28</v>
      </c>
      <c r="P75" s="69" t="s">
        <v>162</v>
      </c>
    </row>
    <row r="76" spans="1:16" s="104" customFormat="1" ht="24.95" customHeight="1">
      <c r="A76" s="69">
        <v>72</v>
      </c>
      <c r="B76" s="69">
        <v>2003222038</v>
      </c>
      <c r="C76" s="69" t="s">
        <v>325</v>
      </c>
      <c r="D76" s="69">
        <v>80</v>
      </c>
      <c r="E76" s="69">
        <f t="shared" si="5"/>
        <v>16</v>
      </c>
      <c r="F76" s="69">
        <v>57.808</v>
      </c>
      <c r="G76" s="69">
        <v>0.3</v>
      </c>
      <c r="H76" s="69">
        <f t="shared" si="6"/>
        <v>34.864800000000002</v>
      </c>
      <c r="I76" s="69">
        <v>0.3</v>
      </c>
      <c r="J76" s="69">
        <v>60</v>
      </c>
      <c r="K76" s="69">
        <f t="shared" si="7"/>
        <v>6</v>
      </c>
      <c r="L76" s="69">
        <v>70</v>
      </c>
      <c r="M76" s="69">
        <f t="shared" si="8"/>
        <v>7</v>
      </c>
      <c r="N76" s="69">
        <f t="shared" si="9"/>
        <v>63.864800000000002</v>
      </c>
      <c r="O76" s="69" t="s">
        <v>28</v>
      </c>
      <c r="P76" s="69" t="s">
        <v>162</v>
      </c>
    </row>
    <row r="77" spans="1:16" s="104" customFormat="1" ht="24.95" customHeight="1">
      <c r="A77" s="69">
        <v>73</v>
      </c>
      <c r="B77" s="69">
        <v>2003221039</v>
      </c>
      <c r="C77" s="69" t="s">
        <v>326</v>
      </c>
      <c r="D77" s="69">
        <v>75</v>
      </c>
      <c r="E77" s="69">
        <f t="shared" si="5"/>
        <v>15</v>
      </c>
      <c r="F77" s="69">
        <v>56.887999999999998</v>
      </c>
      <c r="G77" s="69">
        <v>0.19</v>
      </c>
      <c r="H77" s="69">
        <f t="shared" si="6"/>
        <v>34.2468</v>
      </c>
      <c r="I77" s="69">
        <v>0.19</v>
      </c>
      <c r="J77" s="69">
        <v>60</v>
      </c>
      <c r="K77" s="69">
        <f t="shared" si="7"/>
        <v>6</v>
      </c>
      <c r="L77" s="69">
        <v>70</v>
      </c>
      <c r="M77" s="69">
        <f t="shared" si="8"/>
        <v>7</v>
      </c>
      <c r="N77" s="69">
        <f t="shared" si="9"/>
        <v>62.2468</v>
      </c>
      <c r="O77" s="69" t="s">
        <v>28</v>
      </c>
      <c r="P77" s="69" t="s">
        <v>162</v>
      </c>
    </row>
    <row r="78" spans="1:16" s="104" customFormat="1" ht="24.95" customHeight="1">
      <c r="A78" s="69">
        <v>74</v>
      </c>
      <c r="B78" s="69">
        <v>2003221041</v>
      </c>
      <c r="C78" s="69" t="s">
        <v>327</v>
      </c>
      <c r="D78" s="69">
        <v>77</v>
      </c>
      <c r="E78" s="69">
        <f t="shared" si="5"/>
        <v>15.4</v>
      </c>
      <c r="F78" s="69">
        <v>56.344000000000001</v>
      </c>
      <c r="G78" s="69">
        <v>0</v>
      </c>
      <c r="H78" s="69">
        <f t="shared" si="6"/>
        <v>33.806399999999996</v>
      </c>
      <c r="I78" s="69">
        <v>0</v>
      </c>
      <c r="J78" s="69">
        <v>60</v>
      </c>
      <c r="K78" s="69">
        <f t="shared" si="7"/>
        <v>6</v>
      </c>
      <c r="L78" s="69">
        <v>70</v>
      </c>
      <c r="M78" s="69">
        <f t="shared" si="8"/>
        <v>7</v>
      </c>
      <c r="N78" s="69">
        <f t="shared" si="9"/>
        <v>62.206400000000002</v>
      </c>
      <c r="O78" s="69" t="s">
        <v>28</v>
      </c>
      <c r="P78" s="69" t="s">
        <v>162</v>
      </c>
    </row>
    <row r="79" spans="1:16" s="104" customFormat="1" ht="24.95" customHeight="1">
      <c r="A79" s="69">
        <v>75</v>
      </c>
      <c r="B79" s="69">
        <v>2003222042</v>
      </c>
      <c r="C79" s="69" t="s">
        <v>328</v>
      </c>
      <c r="D79" s="69">
        <v>81</v>
      </c>
      <c r="E79" s="69">
        <f t="shared" si="5"/>
        <v>16.2</v>
      </c>
      <c r="F79" s="69">
        <v>52.65</v>
      </c>
      <c r="G79" s="69">
        <v>0.1</v>
      </c>
      <c r="H79" s="69">
        <f t="shared" si="6"/>
        <v>31.65</v>
      </c>
      <c r="I79" s="69">
        <v>0.1</v>
      </c>
      <c r="J79" s="69">
        <v>60</v>
      </c>
      <c r="K79" s="69">
        <f t="shared" si="7"/>
        <v>6</v>
      </c>
      <c r="L79" s="69">
        <v>70</v>
      </c>
      <c r="M79" s="69">
        <f t="shared" si="8"/>
        <v>7</v>
      </c>
      <c r="N79" s="69">
        <f t="shared" si="9"/>
        <v>60.85</v>
      </c>
      <c r="O79" s="69" t="s">
        <v>28</v>
      </c>
      <c r="P79" s="69" t="s">
        <v>162</v>
      </c>
    </row>
    <row r="80" spans="1:16" s="104" customFormat="1" ht="24.95" customHeight="1">
      <c r="A80" s="69">
        <v>76</v>
      </c>
      <c r="B80" s="69">
        <v>1903222014</v>
      </c>
      <c r="C80" s="69" t="s">
        <v>329</v>
      </c>
      <c r="D80" s="69">
        <v>70</v>
      </c>
      <c r="E80" s="69">
        <f t="shared" si="5"/>
        <v>14</v>
      </c>
      <c r="F80" s="69">
        <v>28.367999999999999</v>
      </c>
      <c r="G80" s="69">
        <v>0</v>
      </c>
      <c r="H80" s="69">
        <f t="shared" si="6"/>
        <v>17.020800000000001</v>
      </c>
      <c r="I80" s="69">
        <v>0</v>
      </c>
      <c r="J80" s="69">
        <v>60</v>
      </c>
      <c r="K80" s="69">
        <f t="shared" si="7"/>
        <v>6</v>
      </c>
      <c r="L80" s="69">
        <v>70</v>
      </c>
      <c r="M80" s="69">
        <f t="shared" si="8"/>
        <v>7</v>
      </c>
      <c r="N80" s="69">
        <f t="shared" si="9"/>
        <v>44.020800000000001</v>
      </c>
      <c r="O80" s="69" t="s">
        <v>28</v>
      </c>
      <c r="P80" s="69" t="s">
        <v>330</v>
      </c>
    </row>
    <row r="81" s="104" customFormat="1" ht="24.95" customHeight="1"/>
    <row r="82" s="104" customFormat="1" ht="24.95" customHeight="1"/>
    <row r="83" s="104" customFormat="1" ht="24.95" customHeight="1"/>
    <row r="84" s="104" customFormat="1" ht="24.95" customHeight="1"/>
    <row r="85" s="104" customFormat="1" ht="24.95" customHeight="1"/>
  </sheetData>
  <mergeCells count="10">
    <mergeCell ref="A1:P1"/>
    <mergeCell ref="A2:P2"/>
    <mergeCell ref="D3:E3"/>
    <mergeCell ref="F3:H3"/>
    <mergeCell ref="J3:K3"/>
    <mergeCell ref="L3:M3"/>
    <mergeCell ref="A3:A4"/>
    <mergeCell ref="B3:B4"/>
    <mergeCell ref="C3:C4"/>
    <mergeCell ref="I3:I4"/>
  </mergeCells>
  <phoneticPr fontId="2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topLeftCell="A24" workbookViewId="0">
      <selection activeCell="C42" sqref="C42"/>
    </sheetView>
  </sheetViews>
  <sheetFormatPr defaultColWidth="9" defaultRowHeight="13.5"/>
  <cols>
    <col min="1" max="1" width="5.75" customWidth="1"/>
    <col min="2" max="2" width="11.625" customWidth="1"/>
    <col min="9" max="9" width="15.125" customWidth="1"/>
    <col min="14" max="16" width="8.75" customWidth="1"/>
  </cols>
  <sheetData>
    <row r="1" spans="1:16" ht="25.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ht="45" customHeight="1">
      <c r="A2" s="122" t="s">
        <v>331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ht="54">
      <c r="A3" s="124" t="s">
        <v>2</v>
      </c>
      <c r="B3" s="126" t="s">
        <v>3</v>
      </c>
      <c r="C3" s="126" t="s">
        <v>4</v>
      </c>
      <c r="D3" s="123" t="s">
        <v>5</v>
      </c>
      <c r="E3" s="123"/>
      <c r="F3" s="123" t="s">
        <v>6</v>
      </c>
      <c r="G3" s="123"/>
      <c r="H3" s="123"/>
      <c r="I3" s="126" t="s">
        <v>7</v>
      </c>
      <c r="J3" s="123" t="s">
        <v>8</v>
      </c>
      <c r="K3" s="123"/>
      <c r="L3" s="123" t="s">
        <v>9</v>
      </c>
      <c r="M3" s="123"/>
      <c r="N3" s="93" t="s">
        <v>10</v>
      </c>
      <c r="O3" s="93" t="s">
        <v>253</v>
      </c>
      <c r="P3" s="93" t="s">
        <v>12</v>
      </c>
    </row>
    <row r="4" spans="1:16" ht="54">
      <c r="A4" s="125"/>
      <c r="B4" s="127"/>
      <c r="C4" s="127"/>
      <c r="D4" s="93" t="s">
        <v>13</v>
      </c>
      <c r="E4" s="93" t="s">
        <v>14</v>
      </c>
      <c r="F4" s="93" t="s">
        <v>17</v>
      </c>
      <c r="G4" s="93" t="s">
        <v>18</v>
      </c>
      <c r="H4" s="93" t="s">
        <v>19</v>
      </c>
      <c r="I4" s="127"/>
      <c r="J4" s="93" t="s">
        <v>20</v>
      </c>
      <c r="K4" s="93" t="s">
        <v>21</v>
      </c>
      <c r="L4" s="93" t="s">
        <v>22</v>
      </c>
      <c r="M4" s="93" t="s">
        <v>23</v>
      </c>
      <c r="N4" s="93" t="s">
        <v>24</v>
      </c>
      <c r="O4" s="93" t="s">
        <v>28</v>
      </c>
      <c r="P4" s="98"/>
    </row>
    <row r="5" spans="1:16" ht="27">
      <c r="A5" s="94">
        <v>1</v>
      </c>
      <c r="B5" s="95">
        <v>2003231029</v>
      </c>
      <c r="C5" s="95" t="s">
        <v>332</v>
      </c>
      <c r="D5" s="87">
        <v>80</v>
      </c>
      <c r="E5" s="87">
        <v>16</v>
      </c>
      <c r="F5" s="96">
        <f>PRODUCT(H5,5/3)-G5</f>
        <v>88.591666666666697</v>
      </c>
      <c r="G5" s="87">
        <v>0</v>
      </c>
      <c r="H5" s="87">
        <v>53.155000000000001</v>
      </c>
      <c r="I5" s="94"/>
      <c r="J5" s="87">
        <v>70</v>
      </c>
      <c r="K5" s="87">
        <v>7</v>
      </c>
      <c r="L5" s="87">
        <v>85</v>
      </c>
      <c r="M5" s="87">
        <v>8.5</v>
      </c>
      <c r="N5" s="87">
        <f t="shared" ref="N5:N36" si="0">E5+H5+K5+M5</f>
        <v>84.655000000000001</v>
      </c>
      <c r="O5" s="87" t="s">
        <v>28</v>
      </c>
      <c r="P5" s="87" t="s">
        <v>333</v>
      </c>
    </row>
    <row r="6" spans="1:16">
      <c r="A6" s="87">
        <v>2</v>
      </c>
      <c r="B6" s="89">
        <v>2003232029</v>
      </c>
      <c r="C6" s="89" t="s">
        <v>334</v>
      </c>
      <c r="D6" s="87">
        <v>86.5</v>
      </c>
      <c r="E6" s="87">
        <f>PRODUCT(D6,0.2)</f>
        <v>17.3</v>
      </c>
      <c r="F6" s="96">
        <v>75.67</v>
      </c>
      <c r="G6" s="87">
        <v>0.12</v>
      </c>
      <c r="H6" s="87">
        <f>PRODUCT(F6+G6,0.6)</f>
        <v>45.473999999999997</v>
      </c>
      <c r="I6" s="87"/>
      <c r="J6" s="87">
        <v>72.5</v>
      </c>
      <c r="K6" s="87">
        <f>PRODUCT(J6,0.1)</f>
        <v>7.25</v>
      </c>
      <c r="L6" s="87">
        <v>84</v>
      </c>
      <c r="M6" s="87">
        <f>PRODUCT(L6,0.1)</f>
        <v>8.4</v>
      </c>
      <c r="N6" s="87">
        <f t="shared" si="0"/>
        <v>78.424000000000007</v>
      </c>
      <c r="O6" s="87" t="s">
        <v>28</v>
      </c>
      <c r="P6" s="87" t="s">
        <v>29</v>
      </c>
    </row>
    <row r="7" spans="1:16">
      <c r="A7" s="94">
        <v>3</v>
      </c>
      <c r="B7" s="89">
        <v>2003231039</v>
      </c>
      <c r="C7" s="89" t="s">
        <v>335</v>
      </c>
      <c r="D7" s="87">
        <v>100</v>
      </c>
      <c r="E7" s="87">
        <v>20</v>
      </c>
      <c r="F7" s="96">
        <f>PRODUCT(H7,5/3)-G7</f>
        <v>69.256666666666703</v>
      </c>
      <c r="G7" s="87">
        <v>0</v>
      </c>
      <c r="H7" s="87">
        <v>41.554000000000002</v>
      </c>
      <c r="I7" s="87"/>
      <c r="J7" s="87">
        <v>80.5</v>
      </c>
      <c r="K7" s="87">
        <v>8.0500000000000007</v>
      </c>
      <c r="L7" s="87">
        <v>85</v>
      </c>
      <c r="M7" s="87">
        <v>8.5</v>
      </c>
      <c r="N7" s="87">
        <f t="shared" si="0"/>
        <v>78.103999999999999</v>
      </c>
      <c r="O7" s="87" t="s">
        <v>29</v>
      </c>
      <c r="P7" s="87" t="s">
        <v>29</v>
      </c>
    </row>
    <row r="8" spans="1:16">
      <c r="A8" s="87">
        <v>4</v>
      </c>
      <c r="B8" s="89">
        <v>2003231002</v>
      </c>
      <c r="C8" s="89" t="s">
        <v>336</v>
      </c>
      <c r="D8" s="87">
        <v>95</v>
      </c>
      <c r="E8" s="87">
        <v>19</v>
      </c>
      <c r="F8" s="96">
        <f>PRODUCT(H8,5/3)-G8</f>
        <v>71.231999999999999</v>
      </c>
      <c r="G8" s="87">
        <v>0</v>
      </c>
      <c r="H8" s="87">
        <v>42.739199999999997</v>
      </c>
      <c r="I8" s="87"/>
      <c r="J8" s="87">
        <v>70</v>
      </c>
      <c r="K8" s="87">
        <v>7</v>
      </c>
      <c r="L8" s="87">
        <v>80.5</v>
      </c>
      <c r="M8" s="87">
        <v>8.0500000000000007</v>
      </c>
      <c r="N8" s="87">
        <f t="shared" si="0"/>
        <v>76.789199999999994</v>
      </c>
      <c r="O8" s="87" t="s">
        <v>28</v>
      </c>
      <c r="P8" s="87" t="s">
        <v>29</v>
      </c>
    </row>
    <row r="9" spans="1:16">
      <c r="A9" s="94">
        <v>5</v>
      </c>
      <c r="B9" s="87">
        <v>2003233034</v>
      </c>
      <c r="C9" s="89" t="s">
        <v>337</v>
      </c>
      <c r="D9" s="87">
        <v>91.5</v>
      </c>
      <c r="E9" s="87">
        <f>D9*20%</f>
        <v>18.3</v>
      </c>
      <c r="F9" s="96">
        <v>71.98</v>
      </c>
      <c r="G9" s="87">
        <v>0.15</v>
      </c>
      <c r="H9" s="87">
        <f>(G9+F9)*60%</f>
        <v>43.277999999999999</v>
      </c>
      <c r="I9" s="87"/>
      <c r="J9" s="87">
        <v>70</v>
      </c>
      <c r="K9" s="87">
        <f>J9*10%</f>
        <v>7</v>
      </c>
      <c r="L9" s="87">
        <v>81.5</v>
      </c>
      <c r="M9" s="87">
        <f>L9*10%</f>
        <v>8.15</v>
      </c>
      <c r="N9" s="87">
        <f t="shared" si="0"/>
        <v>76.727999999999994</v>
      </c>
      <c r="O9" s="87" t="s">
        <v>28</v>
      </c>
      <c r="P9" s="87" t="s">
        <v>29</v>
      </c>
    </row>
    <row r="10" spans="1:16">
      <c r="A10" s="87">
        <v>6</v>
      </c>
      <c r="B10" s="89">
        <v>2003232040</v>
      </c>
      <c r="C10" s="89" t="s">
        <v>338</v>
      </c>
      <c r="D10" s="87">
        <v>83</v>
      </c>
      <c r="E10" s="87">
        <f>PRODUCT(D10,0.2)</f>
        <v>16.600000000000001</v>
      </c>
      <c r="F10" s="96">
        <v>74.471999999999994</v>
      </c>
      <c r="G10" s="87">
        <v>0.28000000000000003</v>
      </c>
      <c r="H10" s="87">
        <f>PRODUCT(F10+G10,0.6)</f>
        <v>44.851199999999999</v>
      </c>
      <c r="I10" s="87"/>
      <c r="J10" s="87">
        <v>70</v>
      </c>
      <c r="K10" s="87">
        <f>PRODUCT(J10,0.1)</f>
        <v>7</v>
      </c>
      <c r="L10" s="87">
        <v>81</v>
      </c>
      <c r="M10" s="87">
        <f>PRODUCT(L10,0.1)</f>
        <v>8.1</v>
      </c>
      <c r="N10" s="87">
        <f t="shared" si="0"/>
        <v>76.551199999999994</v>
      </c>
      <c r="O10" s="87" t="s">
        <v>28</v>
      </c>
      <c r="P10" s="87" t="s">
        <v>29</v>
      </c>
    </row>
    <row r="11" spans="1:16">
      <c r="A11" s="94">
        <v>7</v>
      </c>
      <c r="B11" s="87">
        <v>2003233027</v>
      </c>
      <c r="C11" s="89" t="s">
        <v>339</v>
      </c>
      <c r="D11" s="87">
        <v>88</v>
      </c>
      <c r="E11" s="87">
        <f>D11*20%</f>
        <v>17.600000000000001</v>
      </c>
      <c r="F11" s="96">
        <v>72.34</v>
      </c>
      <c r="G11" s="87">
        <v>0.52</v>
      </c>
      <c r="H11" s="87">
        <f>(G11+F11)*60%</f>
        <v>43.716000000000001</v>
      </c>
      <c r="I11" s="87"/>
      <c r="J11" s="87">
        <v>70</v>
      </c>
      <c r="K11" s="87">
        <f>J11*10%</f>
        <v>7</v>
      </c>
      <c r="L11" s="87">
        <v>82</v>
      </c>
      <c r="M11" s="87">
        <f>L11*10%</f>
        <v>8.1999999999999993</v>
      </c>
      <c r="N11" s="87">
        <f t="shared" si="0"/>
        <v>76.516000000000005</v>
      </c>
      <c r="O11" s="87" t="s">
        <v>28</v>
      </c>
      <c r="P11" s="87" t="s">
        <v>29</v>
      </c>
    </row>
    <row r="12" spans="1:16">
      <c r="A12" s="87">
        <v>8</v>
      </c>
      <c r="B12" s="89">
        <v>2003232008</v>
      </c>
      <c r="C12" s="89" t="s">
        <v>340</v>
      </c>
      <c r="D12" s="87">
        <v>94.5</v>
      </c>
      <c r="E12" s="87">
        <f>PRODUCT(D12,0.2)</f>
        <v>18.899999999999999</v>
      </c>
      <c r="F12" s="96">
        <v>70.656000000000006</v>
      </c>
      <c r="G12" s="87">
        <v>0.16</v>
      </c>
      <c r="H12" s="87">
        <f>PRODUCT(F12+G12,0.6)</f>
        <v>42.489600000000003</v>
      </c>
      <c r="I12" s="87"/>
      <c r="J12" s="87">
        <v>70</v>
      </c>
      <c r="K12" s="87">
        <f>PRODUCT(J12,0.1)</f>
        <v>7</v>
      </c>
      <c r="L12" s="87">
        <v>80</v>
      </c>
      <c r="M12" s="87">
        <f>PRODUCT(L12,0.1)</f>
        <v>8</v>
      </c>
      <c r="N12" s="87">
        <f t="shared" si="0"/>
        <v>76.389600000000002</v>
      </c>
      <c r="O12" s="87" t="s">
        <v>28</v>
      </c>
      <c r="P12" s="87" t="s">
        <v>29</v>
      </c>
    </row>
    <row r="13" spans="1:16">
      <c r="A13" s="94">
        <v>9</v>
      </c>
      <c r="B13" s="89">
        <v>2003231018</v>
      </c>
      <c r="C13" s="89" t="s">
        <v>341</v>
      </c>
      <c r="D13" s="87">
        <v>80</v>
      </c>
      <c r="E13" s="87">
        <v>16</v>
      </c>
      <c r="F13" s="96">
        <f>PRODUCT(H13,5/3)-G13</f>
        <v>74.224000000000004</v>
      </c>
      <c r="G13" s="87">
        <v>0</v>
      </c>
      <c r="H13" s="87">
        <v>44.534399999999998</v>
      </c>
      <c r="I13" s="87"/>
      <c r="J13" s="87">
        <v>71</v>
      </c>
      <c r="K13" s="87">
        <v>7.1</v>
      </c>
      <c r="L13" s="87">
        <v>81.5</v>
      </c>
      <c r="M13" s="87">
        <v>8.15</v>
      </c>
      <c r="N13" s="87">
        <f t="shared" si="0"/>
        <v>75.784400000000005</v>
      </c>
      <c r="O13" s="87" t="s">
        <v>28</v>
      </c>
      <c r="P13" s="87" t="s">
        <v>29</v>
      </c>
    </row>
    <row r="14" spans="1:16">
      <c r="A14" s="87">
        <v>10</v>
      </c>
      <c r="B14" s="89">
        <v>2003231020</v>
      </c>
      <c r="C14" s="89" t="s">
        <v>342</v>
      </c>
      <c r="D14" s="87">
        <v>80</v>
      </c>
      <c r="E14" s="87">
        <v>16</v>
      </c>
      <c r="F14" s="96">
        <f>PRODUCT(H14,5/3)-G14</f>
        <v>73.947999999999993</v>
      </c>
      <c r="G14" s="87">
        <v>0</v>
      </c>
      <c r="H14" s="87">
        <v>44.3688</v>
      </c>
      <c r="I14" s="87"/>
      <c r="J14" s="87">
        <v>70</v>
      </c>
      <c r="K14" s="87">
        <v>7</v>
      </c>
      <c r="L14" s="87">
        <v>81</v>
      </c>
      <c r="M14" s="87">
        <v>8.1</v>
      </c>
      <c r="N14" s="87">
        <f t="shared" si="0"/>
        <v>75.468800000000002</v>
      </c>
      <c r="O14" s="87" t="s">
        <v>28</v>
      </c>
      <c r="P14" s="87" t="s">
        <v>29</v>
      </c>
    </row>
    <row r="15" spans="1:16">
      <c r="A15" s="94">
        <v>11</v>
      </c>
      <c r="B15" s="89">
        <v>2003232028</v>
      </c>
      <c r="C15" s="89" t="s">
        <v>343</v>
      </c>
      <c r="D15" s="87">
        <v>94</v>
      </c>
      <c r="E15" s="87">
        <f>PRODUCT(D15,0.2)</f>
        <v>18.8</v>
      </c>
      <c r="F15" s="96">
        <v>69.031999999999996</v>
      </c>
      <c r="G15" s="87">
        <v>0.26</v>
      </c>
      <c r="H15" s="87">
        <f>PRODUCT(F15+G15,0.6)</f>
        <v>41.575200000000002</v>
      </c>
      <c r="I15" s="87"/>
      <c r="J15" s="87">
        <v>70</v>
      </c>
      <c r="K15" s="87">
        <f>PRODUCT(J15,0.1)</f>
        <v>7</v>
      </c>
      <c r="L15" s="87">
        <v>80.5</v>
      </c>
      <c r="M15" s="87">
        <f>PRODUCT(L15,0.1)</f>
        <v>8.0500000000000007</v>
      </c>
      <c r="N15" s="87">
        <f t="shared" si="0"/>
        <v>75.425200000000004</v>
      </c>
      <c r="O15" s="87" t="s">
        <v>28</v>
      </c>
      <c r="P15" s="87" t="s">
        <v>29</v>
      </c>
    </row>
    <row r="16" spans="1:16">
      <c r="A16" s="87">
        <v>12</v>
      </c>
      <c r="B16" s="89">
        <v>2003232025</v>
      </c>
      <c r="C16" s="89" t="s">
        <v>344</v>
      </c>
      <c r="D16" s="87">
        <v>85</v>
      </c>
      <c r="E16" s="87">
        <f>PRODUCT(D16,0.2)</f>
        <v>17</v>
      </c>
      <c r="F16" s="96">
        <v>72.012</v>
      </c>
      <c r="G16" s="87">
        <v>0</v>
      </c>
      <c r="H16" s="87">
        <f>PRODUCT(F16+G16,0.6)</f>
        <v>43.2072</v>
      </c>
      <c r="I16" s="87"/>
      <c r="J16" s="87">
        <v>70</v>
      </c>
      <c r="K16" s="87">
        <f>PRODUCT(J16,0.1)</f>
        <v>7</v>
      </c>
      <c r="L16" s="87">
        <v>81.5</v>
      </c>
      <c r="M16" s="87">
        <f>PRODUCT(L16,0.1)</f>
        <v>8.15</v>
      </c>
      <c r="N16" s="87">
        <f t="shared" si="0"/>
        <v>75.357200000000006</v>
      </c>
      <c r="O16" s="87" t="s">
        <v>28</v>
      </c>
      <c r="P16" s="87" t="s">
        <v>29</v>
      </c>
    </row>
    <row r="17" spans="1:16">
      <c r="A17" s="94">
        <v>13</v>
      </c>
      <c r="B17" s="89">
        <v>2003231023</v>
      </c>
      <c r="C17" s="89" t="s">
        <v>345</v>
      </c>
      <c r="D17" s="87">
        <v>80</v>
      </c>
      <c r="E17" s="87">
        <v>16</v>
      </c>
      <c r="F17" s="96">
        <f>PRODUCT(H17,5/3)-G17</f>
        <v>70.48</v>
      </c>
      <c r="G17" s="87">
        <v>0</v>
      </c>
      <c r="H17" s="87">
        <v>42.287999999999997</v>
      </c>
      <c r="I17" s="87"/>
      <c r="J17" s="87">
        <v>80</v>
      </c>
      <c r="K17" s="87">
        <v>8</v>
      </c>
      <c r="L17" s="87">
        <v>80</v>
      </c>
      <c r="M17" s="87">
        <v>8</v>
      </c>
      <c r="N17" s="87">
        <f t="shared" si="0"/>
        <v>74.287999999999997</v>
      </c>
      <c r="O17" s="87" t="s">
        <v>28</v>
      </c>
      <c r="P17" s="87" t="s">
        <v>28</v>
      </c>
    </row>
    <row r="18" spans="1:16">
      <c r="A18" s="87">
        <v>14</v>
      </c>
      <c r="B18" s="89">
        <v>2003232001</v>
      </c>
      <c r="C18" s="89" t="s">
        <v>346</v>
      </c>
      <c r="D18" s="87">
        <v>80</v>
      </c>
      <c r="E18" s="87">
        <f>PRODUCT(D18,0.2)</f>
        <v>16</v>
      </c>
      <c r="F18" s="96">
        <v>71.16</v>
      </c>
      <c r="G18" s="87">
        <v>0.32</v>
      </c>
      <c r="H18" s="87">
        <f>PRODUCT(F18+G18,0.6)</f>
        <v>42.887999999999998</v>
      </c>
      <c r="I18" s="87"/>
      <c r="J18" s="87">
        <v>70</v>
      </c>
      <c r="K18" s="87">
        <f>PRODUCT(J18,0.1)</f>
        <v>7</v>
      </c>
      <c r="L18" s="87">
        <v>82</v>
      </c>
      <c r="M18" s="87">
        <f>PRODUCT(L18,0.1)</f>
        <v>8.1999999999999993</v>
      </c>
      <c r="N18" s="87">
        <f t="shared" si="0"/>
        <v>74.087999999999994</v>
      </c>
      <c r="O18" s="87" t="s">
        <v>28</v>
      </c>
      <c r="P18" s="87" t="s">
        <v>28</v>
      </c>
    </row>
    <row r="19" spans="1:16">
      <c r="A19" s="94">
        <v>15</v>
      </c>
      <c r="B19" s="89">
        <v>2003231025</v>
      </c>
      <c r="C19" s="89" t="s">
        <v>347</v>
      </c>
      <c r="D19" s="87">
        <v>80</v>
      </c>
      <c r="E19" s="87">
        <v>16</v>
      </c>
      <c r="F19" s="96">
        <f>PRODUCT(H19,5/3)-G19</f>
        <v>71.412000000000006</v>
      </c>
      <c r="G19" s="87">
        <v>0</v>
      </c>
      <c r="H19" s="87">
        <v>42.847200000000001</v>
      </c>
      <c r="I19" s="87"/>
      <c r="J19" s="87">
        <v>70</v>
      </c>
      <c r="K19" s="87">
        <v>7</v>
      </c>
      <c r="L19" s="87">
        <v>80</v>
      </c>
      <c r="M19" s="87">
        <v>8</v>
      </c>
      <c r="N19" s="87">
        <f t="shared" si="0"/>
        <v>73.847200000000001</v>
      </c>
      <c r="O19" s="87" t="s">
        <v>28</v>
      </c>
      <c r="P19" s="87" t="s">
        <v>28</v>
      </c>
    </row>
    <row r="20" spans="1:16">
      <c r="A20" s="87">
        <v>16</v>
      </c>
      <c r="B20" s="89">
        <v>2003231008</v>
      </c>
      <c r="C20" s="89" t="s">
        <v>348</v>
      </c>
      <c r="D20" s="87">
        <v>84</v>
      </c>
      <c r="E20" s="87">
        <v>16.8</v>
      </c>
      <c r="F20" s="96">
        <f>PRODUCT(H20,5/3)-G20</f>
        <v>69.567999999999998</v>
      </c>
      <c r="G20" s="87">
        <v>0</v>
      </c>
      <c r="H20" s="87">
        <v>41.7408</v>
      </c>
      <c r="I20" s="87"/>
      <c r="J20" s="87">
        <v>70</v>
      </c>
      <c r="K20" s="87">
        <v>7</v>
      </c>
      <c r="L20" s="87">
        <v>81.5</v>
      </c>
      <c r="M20" s="87">
        <v>8.15</v>
      </c>
      <c r="N20" s="87">
        <f t="shared" si="0"/>
        <v>73.690799999999996</v>
      </c>
      <c r="O20" s="87" t="s">
        <v>28</v>
      </c>
      <c r="P20" s="87" t="s">
        <v>28</v>
      </c>
    </row>
    <row r="21" spans="1:16">
      <c r="A21" s="94">
        <v>17</v>
      </c>
      <c r="B21" s="89">
        <v>2003231010</v>
      </c>
      <c r="C21" s="89" t="s">
        <v>349</v>
      </c>
      <c r="D21" s="87">
        <v>82</v>
      </c>
      <c r="E21" s="87">
        <v>16.399999999999999</v>
      </c>
      <c r="F21" s="96">
        <f>PRODUCT(H21,5/3)-G21</f>
        <v>70.275999999999996</v>
      </c>
      <c r="G21" s="87">
        <v>0</v>
      </c>
      <c r="H21" s="87">
        <v>42.165599999999998</v>
      </c>
      <c r="I21" s="87"/>
      <c r="J21" s="87">
        <v>70</v>
      </c>
      <c r="K21" s="87">
        <v>7</v>
      </c>
      <c r="L21" s="87">
        <v>81</v>
      </c>
      <c r="M21" s="87">
        <v>8.1</v>
      </c>
      <c r="N21" s="87">
        <f t="shared" si="0"/>
        <v>73.665599999999998</v>
      </c>
      <c r="O21" s="87" t="s">
        <v>28</v>
      </c>
      <c r="P21" s="87" t="s">
        <v>28</v>
      </c>
    </row>
    <row r="22" spans="1:16">
      <c r="A22" s="87">
        <v>18</v>
      </c>
      <c r="B22" s="87">
        <v>2003233052</v>
      </c>
      <c r="C22" s="89" t="s">
        <v>350</v>
      </c>
      <c r="D22" s="87">
        <v>83</v>
      </c>
      <c r="E22" s="87">
        <f>D22*20%</f>
        <v>16.600000000000001</v>
      </c>
      <c r="F22" s="97">
        <v>69.599999999999994</v>
      </c>
      <c r="G22" s="87">
        <v>0.12</v>
      </c>
      <c r="H22" s="87">
        <f>(G22+F22)*60%</f>
        <v>41.832000000000001</v>
      </c>
      <c r="I22" s="87"/>
      <c r="J22" s="87">
        <v>70</v>
      </c>
      <c r="K22" s="87">
        <f>J22*10%</f>
        <v>7</v>
      </c>
      <c r="L22" s="87">
        <v>82</v>
      </c>
      <c r="M22" s="87">
        <f>L22*10%</f>
        <v>8.1999999999999993</v>
      </c>
      <c r="N22" s="87">
        <f t="shared" si="0"/>
        <v>73.632000000000005</v>
      </c>
      <c r="O22" s="87" t="s">
        <v>28</v>
      </c>
      <c r="P22" s="99" t="s">
        <v>28</v>
      </c>
    </row>
    <row r="23" spans="1:16">
      <c r="A23" s="94">
        <v>19</v>
      </c>
      <c r="B23" s="89">
        <v>2003231013</v>
      </c>
      <c r="C23" s="89" t="s">
        <v>351</v>
      </c>
      <c r="D23" s="87">
        <v>82</v>
      </c>
      <c r="E23" s="87">
        <v>16.399999999999999</v>
      </c>
      <c r="F23" s="96">
        <f>PRODUCT(H23,5/3)-G23</f>
        <v>70.304000000000002</v>
      </c>
      <c r="G23" s="87">
        <v>0</v>
      </c>
      <c r="H23" s="87">
        <v>42.182400000000001</v>
      </c>
      <c r="I23" s="87"/>
      <c r="J23" s="87">
        <v>70</v>
      </c>
      <c r="K23" s="87">
        <v>7</v>
      </c>
      <c r="L23" s="87">
        <v>80</v>
      </c>
      <c r="M23" s="87">
        <v>8</v>
      </c>
      <c r="N23" s="87">
        <f t="shared" si="0"/>
        <v>73.582400000000007</v>
      </c>
      <c r="O23" s="87" t="s">
        <v>28</v>
      </c>
      <c r="P23" s="87" t="s">
        <v>28</v>
      </c>
    </row>
    <row r="24" spans="1:16">
      <c r="A24" s="87">
        <v>20</v>
      </c>
      <c r="B24" s="89">
        <v>2003232019</v>
      </c>
      <c r="C24" s="89" t="s">
        <v>352</v>
      </c>
      <c r="D24" s="87">
        <v>80</v>
      </c>
      <c r="E24" s="87">
        <f>PRODUCT(D24,0.2)</f>
        <v>16</v>
      </c>
      <c r="F24" s="96">
        <v>70.168000000000006</v>
      </c>
      <c r="G24" s="87">
        <v>0</v>
      </c>
      <c r="H24" s="87">
        <f>PRODUCT(F24+G24,0.6)</f>
        <v>42.1008</v>
      </c>
      <c r="I24" s="87"/>
      <c r="J24" s="87">
        <v>70</v>
      </c>
      <c r="K24" s="87">
        <f>PRODUCT(J24,0.1)</f>
        <v>7</v>
      </c>
      <c r="L24" s="87">
        <v>84.5</v>
      </c>
      <c r="M24" s="87">
        <f>PRODUCT(L24,0.1)</f>
        <v>8.4499999999999993</v>
      </c>
      <c r="N24" s="87">
        <f t="shared" si="0"/>
        <v>73.550799999999995</v>
      </c>
      <c r="O24" s="87" t="s">
        <v>28</v>
      </c>
      <c r="P24" s="87" t="s">
        <v>28</v>
      </c>
    </row>
    <row r="25" spans="1:16">
      <c r="A25" s="94">
        <v>21</v>
      </c>
      <c r="B25" s="89">
        <v>2003232030</v>
      </c>
      <c r="C25" s="89" t="s">
        <v>353</v>
      </c>
      <c r="D25" s="87">
        <v>83</v>
      </c>
      <c r="E25" s="87">
        <f>PRODUCT(D25,0.2)</f>
        <v>16.600000000000001</v>
      </c>
      <c r="F25" s="96">
        <v>69.5</v>
      </c>
      <c r="G25" s="87">
        <v>0</v>
      </c>
      <c r="H25" s="87">
        <f>PRODUCT(F25+G25,0.6)</f>
        <v>41.7</v>
      </c>
      <c r="I25" s="87"/>
      <c r="J25" s="87">
        <v>70</v>
      </c>
      <c r="K25" s="87">
        <f>PRODUCT(J25,0.1)</f>
        <v>7</v>
      </c>
      <c r="L25" s="87">
        <v>80</v>
      </c>
      <c r="M25" s="87">
        <f>PRODUCT(L25,0.1)</f>
        <v>8</v>
      </c>
      <c r="N25" s="87">
        <f t="shared" si="0"/>
        <v>73.3</v>
      </c>
      <c r="O25" s="87" t="s">
        <v>28</v>
      </c>
      <c r="P25" s="87" t="s">
        <v>28</v>
      </c>
    </row>
    <row r="26" spans="1:16">
      <c r="A26" s="87">
        <v>22</v>
      </c>
      <c r="B26" s="89">
        <v>2003231037</v>
      </c>
      <c r="C26" s="89" t="s">
        <v>354</v>
      </c>
      <c r="D26" s="87">
        <v>90</v>
      </c>
      <c r="E26" s="87">
        <v>18</v>
      </c>
      <c r="F26" s="96">
        <f>PRODUCT(H26,5/3)-G26</f>
        <v>64.072000000000003</v>
      </c>
      <c r="G26" s="87">
        <v>0</v>
      </c>
      <c r="H26" s="87">
        <v>38.443199999999997</v>
      </c>
      <c r="I26" s="87"/>
      <c r="J26" s="87">
        <v>77</v>
      </c>
      <c r="K26" s="87">
        <v>7.7</v>
      </c>
      <c r="L26" s="87">
        <v>91</v>
      </c>
      <c r="M26" s="87">
        <v>9.1</v>
      </c>
      <c r="N26" s="87">
        <f t="shared" si="0"/>
        <v>73.243200000000002</v>
      </c>
      <c r="O26" s="87" t="s">
        <v>28</v>
      </c>
      <c r="P26" s="87" t="s">
        <v>28</v>
      </c>
    </row>
    <row r="27" spans="1:16">
      <c r="A27" s="94">
        <v>23</v>
      </c>
      <c r="B27" s="87">
        <v>2003233045</v>
      </c>
      <c r="C27" s="89" t="s">
        <v>355</v>
      </c>
      <c r="D27" s="87">
        <v>96</v>
      </c>
      <c r="E27" s="87">
        <f>D27*20%</f>
        <v>19.2</v>
      </c>
      <c r="F27" s="96">
        <v>64.38</v>
      </c>
      <c r="G27" s="87">
        <v>0</v>
      </c>
      <c r="H27" s="87">
        <f>(G27+F27)*60%</f>
        <v>38.628</v>
      </c>
      <c r="I27" s="87"/>
      <c r="J27" s="87">
        <v>71.099999999999994</v>
      </c>
      <c r="K27" s="87">
        <f>J27*10%</f>
        <v>7.11</v>
      </c>
      <c r="L27" s="87">
        <v>81</v>
      </c>
      <c r="M27" s="87">
        <f>L27*10%</f>
        <v>8.1</v>
      </c>
      <c r="N27" s="87">
        <f t="shared" si="0"/>
        <v>73.037999999999997</v>
      </c>
      <c r="O27" s="87" t="s">
        <v>28</v>
      </c>
      <c r="P27" s="87" t="s">
        <v>28</v>
      </c>
    </row>
    <row r="28" spans="1:16">
      <c r="A28" s="87">
        <v>24</v>
      </c>
      <c r="B28" s="89">
        <v>2003232014</v>
      </c>
      <c r="C28" s="89" t="s">
        <v>356</v>
      </c>
      <c r="D28" s="87">
        <v>80.5</v>
      </c>
      <c r="E28" s="87">
        <f>PRODUCT(D28,0.2)</f>
        <v>16.100000000000001</v>
      </c>
      <c r="F28" s="96">
        <v>69.44</v>
      </c>
      <c r="G28" s="87">
        <v>0</v>
      </c>
      <c r="H28" s="87">
        <f>PRODUCT(F28+G28,0.6)</f>
        <v>41.664000000000001</v>
      </c>
      <c r="I28" s="87"/>
      <c r="J28" s="87">
        <v>70</v>
      </c>
      <c r="K28" s="87">
        <f>PRODUCT(J28,0.1)</f>
        <v>7</v>
      </c>
      <c r="L28" s="87">
        <v>80</v>
      </c>
      <c r="M28" s="87">
        <f>PRODUCT(L28,0.1)</f>
        <v>8</v>
      </c>
      <c r="N28" s="87">
        <f t="shared" si="0"/>
        <v>72.763999999999996</v>
      </c>
      <c r="O28" s="87" t="s">
        <v>28</v>
      </c>
      <c r="P28" s="87" t="s">
        <v>28</v>
      </c>
    </row>
    <row r="29" spans="1:16">
      <c r="A29" s="94">
        <v>25</v>
      </c>
      <c r="B29" s="89">
        <v>2003232022</v>
      </c>
      <c r="C29" s="89" t="s">
        <v>357</v>
      </c>
      <c r="D29" s="87">
        <v>84</v>
      </c>
      <c r="E29" s="87">
        <f>PRODUCT(D29,0.2)</f>
        <v>16.8</v>
      </c>
      <c r="F29" s="96">
        <v>66.528000000000006</v>
      </c>
      <c r="G29" s="87">
        <v>0</v>
      </c>
      <c r="H29" s="87">
        <f>PRODUCT(F29+G29,0.6)</f>
        <v>39.916800000000002</v>
      </c>
      <c r="I29" s="87"/>
      <c r="J29" s="87">
        <v>70</v>
      </c>
      <c r="K29" s="87">
        <f>PRODUCT(J29,0.1)</f>
        <v>7</v>
      </c>
      <c r="L29" s="87">
        <v>85</v>
      </c>
      <c r="M29" s="87">
        <f>PRODUCT(L29,0.1)</f>
        <v>8.5</v>
      </c>
      <c r="N29" s="87">
        <f t="shared" si="0"/>
        <v>72.216800000000006</v>
      </c>
      <c r="O29" s="87" t="s">
        <v>28</v>
      </c>
      <c r="P29" s="87" t="s">
        <v>28</v>
      </c>
    </row>
    <row r="30" spans="1:16">
      <c r="A30" s="87">
        <v>26</v>
      </c>
      <c r="B30" s="89">
        <v>2003231032</v>
      </c>
      <c r="C30" s="89" t="s">
        <v>358</v>
      </c>
      <c r="D30" s="87">
        <v>85</v>
      </c>
      <c r="E30" s="87">
        <v>17</v>
      </c>
      <c r="F30" s="96">
        <f>PRODUCT(H30,5/3)-G30</f>
        <v>66.707999999999998</v>
      </c>
      <c r="G30" s="87">
        <v>0</v>
      </c>
      <c r="H30" s="87">
        <v>40.024799999999999</v>
      </c>
      <c r="I30" s="87"/>
      <c r="J30" s="87">
        <v>70</v>
      </c>
      <c r="K30" s="87">
        <v>7</v>
      </c>
      <c r="L30" s="87">
        <v>81.5</v>
      </c>
      <c r="M30" s="87">
        <v>8.15</v>
      </c>
      <c r="N30" s="87">
        <f t="shared" si="0"/>
        <v>72.174800000000005</v>
      </c>
      <c r="O30" s="87" t="s">
        <v>28</v>
      </c>
      <c r="P30" s="87" t="s">
        <v>28</v>
      </c>
    </row>
    <row r="31" spans="1:16">
      <c r="A31" s="94">
        <v>27</v>
      </c>
      <c r="B31" s="87">
        <v>2003233032</v>
      </c>
      <c r="C31" s="89" t="s">
        <v>359</v>
      </c>
      <c r="D31" s="87">
        <v>82</v>
      </c>
      <c r="E31" s="87">
        <f>D31*20%</f>
        <v>16.399999999999999</v>
      </c>
      <c r="F31" s="96">
        <v>66.819999999999993</v>
      </c>
      <c r="G31" s="87">
        <v>0.5</v>
      </c>
      <c r="H31" s="87">
        <f>(G31+F31)*60%</f>
        <v>40.392000000000003</v>
      </c>
      <c r="I31" s="87"/>
      <c r="J31" s="87">
        <v>70</v>
      </c>
      <c r="K31" s="87">
        <f>J31*10%</f>
        <v>7</v>
      </c>
      <c r="L31" s="87">
        <v>83</v>
      </c>
      <c r="M31" s="87">
        <f>L31*10%</f>
        <v>8.3000000000000007</v>
      </c>
      <c r="N31" s="87">
        <f t="shared" si="0"/>
        <v>72.091999999999999</v>
      </c>
      <c r="O31" s="87" t="s">
        <v>28</v>
      </c>
      <c r="P31" s="87" t="s">
        <v>28</v>
      </c>
    </row>
    <row r="32" spans="1:16">
      <c r="A32" s="87">
        <v>28</v>
      </c>
      <c r="B32" s="89">
        <v>2003231007</v>
      </c>
      <c r="C32" s="89" t="s">
        <v>360</v>
      </c>
      <c r="D32" s="87">
        <v>84.5</v>
      </c>
      <c r="E32" s="87">
        <v>16.899999999999999</v>
      </c>
      <c r="F32" s="96">
        <f>PRODUCT(H32,5/3)-G32</f>
        <v>66.655000000000001</v>
      </c>
      <c r="G32" s="87">
        <v>0</v>
      </c>
      <c r="H32" s="87">
        <v>39.993000000000002</v>
      </c>
      <c r="I32" s="87"/>
      <c r="J32" s="87">
        <v>70</v>
      </c>
      <c r="K32" s="87">
        <v>7</v>
      </c>
      <c r="L32" s="87">
        <v>81.5</v>
      </c>
      <c r="M32" s="87">
        <v>8.15</v>
      </c>
      <c r="N32" s="100">
        <f t="shared" si="0"/>
        <v>72.043000000000006</v>
      </c>
      <c r="O32" s="87" t="s">
        <v>28</v>
      </c>
      <c r="P32" s="87" t="s">
        <v>28</v>
      </c>
    </row>
    <row r="33" spans="1:16">
      <c r="A33" s="94">
        <v>29</v>
      </c>
      <c r="B33" s="89">
        <v>2003231012</v>
      </c>
      <c r="C33" s="89" t="s">
        <v>361</v>
      </c>
      <c r="D33" s="87">
        <v>86.5</v>
      </c>
      <c r="E33" s="87">
        <v>17.3</v>
      </c>
      <c r="F33" s="96">
        <f>PRODUCT(H33,5/3)-G33</f>
        <v>65.206666666666706</v>
      </c>
      <c r="G33" s="87">
        <v>0</v>
      </c>
      <c r="H33" s="87">
        <v>39.124000000000002</v>
      </c>
      <c r="I33" s="87"/>
      <c r="J33" s="87">
        <v>70</v>
      </c>
      <c r="K33" s="87">
        <v>7</v>
      </c>
      <c r="L33" s="87">
        <v>83</v>
      </c>
      <c r="M33" s="87">
        <v>8.3000000000000007</v>
      </c>
      <c r="N33" s="87">
        <f t="shared" si="0"/>
        <v>71.724000000000004</v>
      </c>
      <c r="O33" s="87" t="s">
        <v>28</v>
      </c>
      <c r="P33" s="87" t="s">
        <v>28</v>
      </c>
    </row>
    <row r="34" spans="1:16">
      <c r="A34" s="87">
        <v>30</v>
      </c>
      <c r="B34" s="89">
        <v>2003231011</v>
      </c>
      <c r="C34" s="89" t="s">
        <v>362</v>
      </c>
      <c r="D34" s="87">
        <v>90</v>
      </c>
      <c r="E34" s="87">
        <v>18</v>
      </c>
      <c r="F34" s="96">
        <f>PRODUCT(H34,5/3)-G34</f>
        <v>64.400000000000006</v>
      </c>
      <c r="G34" s="87">
        <v>0</v>
      </c>
      <c r="H34" s="87">
        <v>38.64</v>
      </c>
      <c r="I34" s="87"/>
      <c r="J34" s="87">
        <v>70</v>
      </c>
      <c r="K34" s="87">
        <v>7</v>
      </c>
      <c r="L34" s="87">
        <v>80</v>
      </c>
      <c r="M34" s="87">
        <v>8</v>
      </c>
      <c r="N34" s="87">
        <f t="shared" si="0"/>
        <v>71.64</v>
      </c>
      <c r="O34" s="87" t="s">
        <v>28</v>
      </c>
      <c r="P34" s="87" t="s">
        <v>28</v>
      </c>
    </row>
    <row r="35" spans="1:16">
      <c r="A35" s="94">
        <v>31</v>
      </c>
      <c r="B35" s="89">
        <v>2003232034</v>
      </c>
      <c r="C35" s="89" t="s">
        <v>363</v>
      </c>
      <c r="D35" s="87">
        <v>80</v>
      </c>
      <c r="E35" s="87">
        <f>PRODUCT(D35,0.2)</f>
        <v>16</v>
      </c>
      <c r="F35" s="96">
        <v>67.552000000000007</v>
      </c>
      <c r="G35" s="87">
        <v>0</v>
      </c>
      <c r="H35" s="87">
        <f>PRODUCT(F35+G35,0.6)</f>
        <v>40.531199999999998</v>
      </c>
      <c r="I35" s="87"/>
      <c r="J35" s="87">
        <v>70</v>
      </c>
      <c r="K35" s="87">
        <f>PRODUCT(J35,0.1)</f>
        <v>7</v>
      </c>
      <c r="L35" s="87">
        <v>80</v>
      </c>
      <c r="M35" s="87">
        <f>PRODUCT(L35,0.1)</f>
        <v>8</v>
      </c>
      <c r="N35" s="87">
        <f t="shared" si="0"/>
        <v>71.531199999999998</v>
      </c>
      <c r="O35" s="87" t="s">
        <v>28</v>
      </c>
      <c r="P35" s="87" t="s">
        <v>28</v>
      </c>
    </row>
    <row r="36" spans="1:16">
      <c r="A36" s="87">
        <v>32</v>
      </c>
      <c r="B36" s="89">
        <v>2003232038</v>
      </c>
      <c r="C36" s="89" t="s">
        <v>364</v>
      </c>
      <c r="D36" s="87">
        <v>80</v>
      </c>
      <c r="E36" s="87">
        <f>PRODUCT(D36,0.2)</f>
        <v>16</v>
      </c>
      <c r="F36" s="96">
        <v>67.400000000000006</v>
      </c>
      <c r="G36" s="87">
        <v>0</v>
      </c>
      <c r="H36" s="87">
        <f>PRODUCT(F36+G36,0.6)</f>
        <v>40.44</v>
      </c>
      <c r="I36" s="87"/>
      <c r="J36" s="87">
        <v>70</v>
      </c>
      <c r="K36" s="87">
        <f>PRODUCT(J36,0.1)</f>
        <v>7</v>
      </c>
      <c r="L36" s="87">
        <v>80</v>
      </c>
      <c r="M36" s="87">
        <f>PRODUCT(L36,0.1)</f>
        <v>8</v>
      </c>
      <c r="N36" s="87">
        <f t="shared" si="0"/>
        <v>71.44</v>
      </c>
      <c r="O36" s="87" t="s">
        <v>28</v>
      </c>
      <c r="P36" s="87" t="s">
        <v>28</v>
      </c>
    </row>
    <row r="37" spans="1:16">
      <c r="A37" s="94">
        <v>33</v>
      </c>
      <c r="B37" s="89">
        <v>2003232010</v>
      </c>
      <c r="C37" s="89" t="s">
        <v>365</v>
      </c>
      <c r="D37" s="87">
        <v>80</v>
      </c>
      <c r="E37" s="87">
        <f>PRODUCT(D37,0.2)</f>
        <v>16</v>
      </c>
      <c r="F37" s="96">
        <v>67.260000000000005</v>
      </c>
      <c r="G37" s="87">
        <v>0</v>
      </c>
      <c r="H37" s="87">
        <f>PRODUCT(F37+G37,0.6)</f>
        <v>40.356000000000002</v>
      </c>
      <c r="I37" s="87"/>
      <c r="J37" s="87">
        <v>70</v>
      </c>
      <c r="K37" s="87">
        <f>PRODUCT(J37,0.1)</f>
        <v>7</v>
      </c>
      <c r="L37" s="87">
        <v>80</v>
      </c>
      <c r="M37" s="87">
        <f>PRODUCT(L37,0.1)</f>
        <v>8</v>
      </c>
      <c r="N37" s="87">
        <f t="shared" ref="N37:N68" si="1">E37+H37+K37+M37</f>
        <v>71.355999999999995</v>
      </c>
      <c r="O37" s="87" t="s">
        <v>28</v>
      </c>
      <c r="P37" s="87" t="s">
        <v>28</v>
      </c>
    </row>
    <row r="38" spans="1:16">
      <c r="A38" s="87">
        <v>34</v>
      </c>
      <c r="B38" s="89">
        <v>2003231024</v>
      </c>
      <c r="C38" s="89" t="s">
        <v>366</v>
      </c>
      <c r="D38" s="87">
        <v>80</v>
      </c>
      <c r="E38" s="87">
        <v>16</v>
      </c>
      <c r="F38" s="96">
        <f>PRODUCT(H38,5/3)-G38</f>
        <v>67.2</v>
      </c>
      <c r="G38" s="87">
        <v>0</v>
      </c>
      <c r="H38" s="87">
        <v>40.32</v>
      </c>
      <c r="I38" s="87"/>
      <c r="J38" s="87">
        <v>70</v>
      </c>
      <c r="K38" s="87">
        <v>7</v>
      </c>
      <c r="L38" s="87">
        <v>80</v>
      </c>
      <c r="M38" s="87">
        <v>8</v>
      </c>
      <c r="N38" s="87">
        <f t="shared" si="1"/>
        <v>71.319999999999993</v>
      </c>
      <c r="O38" s="87" t="s">
        <v>28</v>
      </c>
      <c r="P38" s="87" t="s">
        <v>28</v>
      </c>
    </row>
    <row r="39" spans="1:16">
      <c r="A39" s="94">
        <v>35</v>
      </c>
      <c r="B39" s="87">
        <v>2003233035</v>
      </c>
      <c r="C39" s="89" t="s">
        <v>367</v>
      </c>
      <c r="D39" s="87">
        <v>82</v>
      </c>
      <c r="E39" s="87">
        <f>D39*20%</f>
        <v>16.399999999999999</v>
      </c>
      <c r="F39" s="96">
        <v>65.02</v>
      </c>
      <c r="G39" s="87">
        <v>0.28000000000000003</v>
      </c>
      <c r="H39" s="87">
        <f>(G39+F39)*60%</f>
        <v>39.18</v>
      </c>
      <c r="I39" s="87"/>
      <c r="J39" s="87">
        <v>74</v>
      </c>
      <c r="K39" s="87">
        <f>J39*10%</f>
        <v>7.4</v>
      </c>
      <c r="L39" s="87">
        <v>82.5</v>
      </c>
      <c r="M39" s="87">
        <f>L39*10%</f>
        <v>8.25</v>
      </c>
      <c r="N39" s="87">
        <f t="shared" si="1"/>
        <v>71.23</v>
      </c>
      <c r="O39" s="87" t="s">
        <v>28</v>
      </c>
      <c r="P39" s="87" t="s">
        <v>28</v>
      </c>
    </row>
    <row r="40" spans="1:16">
      <c r="A40" s="87">
        <v>36</v>
      </c>
      <c r="B40" s="89">
        <v>2003232021</v>
      </c>
      <c r="C40" s="89" t="s">
        <v>368</v>
      </c>
      <c r="D40" s="87">
        <v>80</v>
      </c>
      <c r="E40" s="87">
        <f>PRODUCT(D40,0.2)</f>
        <v>16</v>
      </c>
      <c r="F40" s="96">
        <v>66.924999999999997</v>
      </c>
      <c r="G40" s="87">
        <v>0</v>
      </c>
      <c r="H40" s="87">
        <f>PRODUCT(F40+G40,0.6)</f>
        <v>40.155000000000001</v>
      </c>
      <c r="I40" s="87"/>
      <c r="J40" s="87">
        <v>70</v>
      </c>
      <c r="K40" s="87">
        <f>PRODUCT(J40,0.1)</f>
        <v>7</v>
      </c>
      <c r="L40" s="87">
        <v>80</v>
      </c>
      <c r="M40" s="87">
        <f>PRODUCT(L40,0.1)</f>
        <v>8</v>
      </c>
      <c r="N40" s="87">
        <f t="shared" si="1"/>
        <v>71.155000000000001</v>
      </c>
      <c r="O40" s="87" t="s">
        <v>28</v>
      </c>
      <c r="P40" s="87" t="s">
        <v>28</v>
      </c>
    </row>
    <row r="41" spans="1:16" s="92" customFormat="1">
      <c r="A41" s="94">
        <v>37</v>
      </c>
      <c r="B41" s="87">
        <v>2003233046</v>
      </c>
      <c r="C41" s="89" t="s">
        <v>369</v>
      </c>
      <c r="D41" s="87">
        <v>80.5</v>
      </c>
      <c r="E41" s="87">
        <f>D41*20%</f>
        <v>16.100000000000001</v>
      </c>
      <c r="F41" s="96">
        <v>66.38</v>
      </c>
      <c r="G41" s="87">
        <v>0.1</v>
      </c>
      <c r="H41" s="87">
        <f>(G41+F41)*60%</f>
        <v>39.887999999999998</v>
      </c>
      <c r="I41" s="87"/>
      <c r="J41" s="87">
        <v>71.099999999999994</v>
      </c>
      <c r="K41" s="87">
        <f>J41*10%</f>
        <v>7.11</v>
      </c>
      <c r="L41" s="87">
        <v>80</v>
      </c>
      <c r="M41" s="87">
        <f>L41*10%</f>
        <v>8</v>
      </c>
      <c r="N41" s="87">
        <f t="shared" si="1"/>
        <v>71.097999999999999</v>
      </c>
      <c r="O41" s="87" t="s">
        <v>29</v>
      </c>
      <c r="P41" s="87" t="s">
        <v>28</v>
      </c>
    </row>
    <row r="42" spans="1:16">
      <c r="A42" s="87">
        <v>38</v>
      </c>
      <c r="B42" s="87">
        <v>2003233030</v>
      </c>
      <c r="C42" s="89" t="s">
        <v>370</v>
      </c>
      <c r="D42" s="87">
        <v>81.5</v>
      </c>
      <c r="E42" s="87">
        <f>D42*20%</f>
        <v>16.3</v>
      </c>
      <c r="F42" s="96">
        <v>65.62</v>
      </c>
      <c r="G42" s="87">
        <v>0</v>
      </c>
      <c r="H42" s="87">
        <f>(G42+F42)*60%</f>
        <v>39.372</v>
      </c>
      <c r="I42" s="87"/>
      <c r="J42" s="87">
        <v>70</v>
      </c>
      <c r="K42" s="87">
        <f>J42*10%</f>
        <v>7</v>
      </c>
      <c r="L42" s="87">
        <v>82</v>
      </c>
      <c r="M42" s="87">
        <f>L42*10%</f>
        <v>8.1999999999999993</v>
      </c>
      <c r="N42" s="87">
        <f t="shared" si="1"/>
        <v>70.872</v>
      </c>
      <c r="O42" s="87" t="s">
        <v>28</v>
      </c>
      <c r="P42" s="87" t="s">
        <v>28</v>
      </c>
    </row>
    <row r="43" spans="1:16">
      <c r="A43" s="94">
        <v>39</v>
      </c>
      <c r="B43" s="89">
        <v>2003231021</v>
      </c>
      <c r="C43" s="89" t="s">
        <v>371</v>
      </c>
      <c r="D43" s="87">
        <v>80</v>
      </c>
      <c r="E43" s="87">
        <v>16</v>
      </c>
      <c r="F43" s="96">
        <f>PRODUCT(H43,5/3)-G43</f>
        <v>66.447999999999993</v>
      </c>
      <c r="G43" s="87">
        <v>0</v>
      </c>
      <c r="H43" s="87">
        <v>39.8688</v>
      </c>
      <c r="I43" s="87"/>
      <c r="J43" s="87">
        <v>70</v>
      </c>
      <c r="K43" s="87">
        <v>7</v>
      </c>
      <c r="L43" s="87">
        <v>80</v>
      </c>
      <c r="M43" s="87">
        <v>8</v>
      </c>
      <c r="N43" s="87">
        <f t="shared" si="1"/>
        <v>70.868799999999993</v>
      </c>
      <c r="O43" s="87" t="s">
        <v>28</v>
      </c>
      <c r="P43" s="87" t="s">
        <v>28</v>
      </c>
    </row>
    <row r="44" spans="1:16">
      <c r="A44" s="87">
        <v>40</v>
      </c>
      <c r="B44" s="89">
        <v>2003231004</v>
      </c>
      <c r="C44" s="89" t="s">
        <v>372</v>
      </c>
      <c r="D44" s="87">
        <v>80</v>
      </c>
      <c r="E44" s="87">
        <v>16</v>
      </c>
      <c r="F44" s="96">
        <f>PRODUCT(H44,5/3)-G44</f>
        <v>65.847999999999999</v>
      </c>
      <c r="G44" s="87">
        <v>0</v>
      </c>
      <c r="H44" s="87">
        <v>39.508800000000001</v>
      </c>
      <c r="I44" s="87"/>
      <c r="J44" s="87">
        <v>70</v>
      </c>
      <c r="K44" s="87">
        <v>7</v>
      </c>
      <c r="L44" s="87">
        <v>80</v>
      </c>
      <c r="M44" s="87">
        <v>8</v>
      </c>
      <c r="N44" s="87">
        <f t="shared" si="1"/>
        <v>70.508799999999994</v>
      </c>
      <c r="O44" s="87" t="s">
        <v>28</v>
      </c>
      <c r="P44" s="87" t="s">
        <v>28</v>
      </c>
    </row>
    <row r="45" spans="1:16">
      <c r="A45" s="94">
        <v>41</v>
      </c>
      <c r="B45" s="89">
        <v>2003231041</v>
      </c>
      <c r="C45" s="89" t="s">
        <v>373</v>
      </c>
      <c r="D45" s="87">
        <v>80</v>
      </c>
      <c r="E45" s="87">
        <v>18</v>
      </c>
      <c r="F45" s="96">
        <f>PRODUCT(H45,5/3)-G45</f>
        <v>62.475000000000001</v>
      </c>
      <c r="G45" s="87">
        <v>0</v>
      </c>
      <c r="H45" s="87">
        <v>37.484999999999999</v>
      </c>
      <c r="I45" s="87"/>
      <c r="J45" s="87">
        <v>70</v>
      </c>
      <c r="K45" s="87">
        <v>7</v>
      </c>
      <c r="L45" s="87">
        <v>80</v>
      </c>
      <c r="M45" s="87">
        <v>8</v>
      </c>
      <c r="N45" s="87">
        <f t="shared" si="1"/>
        <v>70.484999999999999</v>
      </c>
      <c r="O45" s="87" t="s">
        <v>28</v>
      </c>
      <c r="P45" s="87" t="s">
        <v>28</v>
      </c>
    </row>
    <row r="46" spans="1:16">
      <c r="A46" s="87">
        <v>42</v>
      </c>
      <c r="B46" s="87">
        <v>2003233048</v>
      </c>
      <c r="C46" s="89" t="s">
        <v>374</v>
      </c>
      <c r="D46" s="87">
        <v>80.5</v>
      </c>
      <c r="E46" s="87">
        <f>D46*20%</f>
        <v>16.100000000000001</v>
      </c>
      <c r="F46" s="96">
        <v>64.709999999999994</v>
      </c>
      <c r="G46" s="87">
        <v>0</v>
      </c>
      <c r="H46" s="87">
        <f>(G46+F46)*60%</f>
        <v>38.826000000000001</v>
      </c>
      <c r="I46" s="87"/>
      <c r="J46" s="87">
        <v>71</v>
      </c>
      <c r="K46" s="87">
        <f>J46*10%</f>
        <v>7.1</v>
      </c>
      <c r="L46" s="87">
        <v>84</v>
      </c>
      <c r="M46" s="87">
        <f>L46*10%</f>
        <v>8.4</v>
      </c>
      <c r="N46" s="87">
        <f t="shared" si="1"/>
        <v>70.426000000000002</v>
      </c>
      <c r="O46" s="87" t="s">
        <v>29</v>
      </c>
      <c r="P46" s="87" t="s">
        <v>28</v>
      </c>
    </row>
    <row r="47" spans="1:16">
      <c r="A47" s="94">
        <v>43</v>
      </c>
      <c r="B47" s="87">
        <v>2003233029</v>
      </c>
      <c r="C47" s="89" t="s">
        <v>375</v>
      </c>
      <c r="D47" s="87">
        <v>81.5</v>
      </c>
      <c r="E47" s="87">
        <f>D47*20%</f>
        <v>16.3</v>
      </c>
      <c r="F47" s="96">
        <v>64.36</v>
      </c>
      <c r="G47" s="87">
        <v>0</v>
      </c>
      <c r="H47" s="87">
        <f>(G47+F47)*60%</f>
        <v>38.616</v>
      </c>
      <c r="I47" s="87"/>
      <c r="J47" s="87">
        <v>70.599999999999994</v>
      </c>
      <c r="K47" s="87">
        <f>J47*10%</f>
        <v>7.06</v>
      </c>
      <c r="L47" s="87">
        <v>81.5</v>
      </c>
      <c r="M47" s="87">
        <f>L47*10%</f>
        <v>8.15</v>
      </c>
      <c r="N47" s="87">
        <f t="shared" si="1"/>
        <v>70.126000000000005</v>
      </c>
      <c r="O47" s="87" t="s">
        <v>28</v>
      </c>
      <c r="P47" s="87" t="s">
        <v>28</v>
      </c>
    </row>
    <row r="48" spans="1:16">
      <c r="A48" s="87">
        <v>44</v>
      </c>
      <c r="B48" s="87">
        <v>2003233036</v>
      </c>
      <c r="C48" s="89" t="s">
        <v>376</v>
      </c>
      <c r="D48" s="87">
        <v>81</v>
      </c>
      <c r="E48" s="87">
        <f>D48*20%</f>
        <v>16.2</v>
      </c>
      <c r="F48" s="96">
        <v>64.5</v>
      </c>
      <c r="G48" s="87">
        <v>0</v>
      </c>
      <c r="H48" s="87">
        <f>(G48+F48)*60%</f>
        <v>38.700000000000003</v>
      </c>
      <c r="I48" s="87"/>
      <c r="J48" s="87">
        <v>71.099999999999994</v>
      </c>
      <c r="K48" s="87">
        <f>J48*10%</f>
        <v>7.11</v>
      </c>
      <c r="L48" s="87">
        <v>81</v>
      </c>
      <c r="M48" s="87">
        <f>L48*10%</f>
        <v>8.1</v>
      </c>
      <c r="N48" s="87">
        <f t="shared" si="1"/>
        <v>70.11</v>
      </c>
      <c r="O48" s="87" t="s">
        <v>28</v>
      </c>
      <c r="P48" s="87" t="s">
        <v>28</v>
      </c>
    </row>
    <row r="49" spans="1:16">
      <c r="A49" s="94">
        <v>45</v>
      </c>
      <c r="B49" s="87">
        <v>2003233020</v>
      </c>
      <c r="C49" s="89" t="s">
        <v>377</v>
      </c>
      <c r="D49" s="87">
        <v>82.5</v>
      </c>
      <c r="E49" s="87">
        <f>D49*20%</f>
        <v>16.5</v>
      </c>
      <c r="F49" s="96">
        <v>63.5</v>
      </c>
      <c r="G49" s="87">
        <v>0</v>
      </c>
      <c r="H49" s="87">
        <f>(G49+F49)*60%</f>
        <v>38.1</v>
      </c>
      <c r="I49" s="87"/>
      <c r="J49" s="87">
        <v>70.599999999999994</v>
      </c>
      <c r="K49" s="87">
        <f>J49*10%</f>
        <v>7.06</v>
      </c>
      <c r="L49" s="87">
        <v>81.5</v>
      </c>
      <c r="M49" s="87">
        <f>L49*10%</f>
        <v>8.15</v>
      </c>
      <c r="N49" s="87">
        <f t="shared" si="1"/>
        <v>69.81</v>
      </c>
      <c r="O49" s="87" t="s">
        <v>28</v>
      </c>
      <c r="P49" s="87" t="s">
        <v>28</v>
      </c>
    </row>
    <row r="50" spans="1:16">
      <c r="A50" s="87">
        <v>46</v>
      </c>
      <c r="B50" s="89">
        <v>2003232011</v>
      </c>
      <c r="C50" s="89" t="s">
        <v>378</v>
      </c>
      <c r="D50" s="87">
        <v>83</v>
      </c>
      <c r="E50" s="87">
        <f>PRODUCT(D50,0.2)</f>
        <v>16.600000000000001</v>
      </c>
      <c r="F50" s="96">
        <v>63.552</v>
      </c>
      <c r="G50" s="87">
        <v>0</v>
      </c>
      <c r="H50" s="87">
        <f>PRODUCT(F50+G50,0.6)</f>
        <v>38.1312</v>
      </c>
      <c r="I50" s="87"/>
      <c r="J50" s="87">
        <v>70</v>
      </c>
      <c r="K50" s="87">
        <f>PRODUCT(J50,0.1)</f>
        <v>7</v>
      </c>
      <c r="L50" s="87">
        <v>80</v>
      </c>
      <c r="M50" s="87">
        <f>PRODUCT(L50,0.1)</f>
        <v>8</v>
      </c>
      <c r="N50" s="87">
        <f t="shared" si="1"/>
        <v>69.731200000000001</v>
      </c>
      <c r="O50" s="87" t="s">
        <v>28</v>
      </c>
      <c r="P50" s="87" t="s">
        <v>28</v>
      </c>
    </row>
    <row r="51" spans="1:16">
      <c r="A51" s="94">
        <v>47</v>
      </c>
      <c r="B51" s="89">
        <v>2003231019</v>
      </c>
      <c r="C51" s="89" t="s">
        <v>379</v>
      </c>
      <c r="D51" s="87">
        <v>80</v>
      </c>
      <c r="E51" s="87">
        <v>16</v>
      </c>
      <c r="F51" s="96">
        <f>PRODUCT(H51,5/3)-G51</f>
        <v>64.536000000000001</v>
      </c>
      <c r="G51" s="87">
        <v>0</v>
      </c>
      <c r="H51" s="87">
        <v>38.721600000000002</v>
      </c>
      <c r="I51" s="87"/>
      <c r="J51" s="87">
        <v>70</v>
      </c>
      <c r="K51" s="87">
        <v>7</v>
      </c>
      <c r="L51" s="87">
        <v>80</v>
      </c>
      <c r="M51" s="87">
        <v>8</v>
      </c>
      <c r="N51" s="87">
        <f t="shared" si="1"/>
        <v>69.721599999999995</v>
      </c>
      <c r="O51" s="87" t="s">
        <v>28</v>
      </c>
      <c r="P51" s="87" t="s">
        <v>28</v>
      </c>
    </row>
    <row r="52" spans="1:16">
      <c r="A52" s="87">
        <v>48</v>
      </c>
      <c r="B52" s="89">
        <v>2003232016</v>
      </c>
      <c r="C52" s="89" t="s">
        <v>380</v>
      </c>
      <c r="D52" s="87">
        <v>80</v>
      </c>
      <c r="E52" s="87">
        <f>PRODUCT(D52,0.2)</f>
        <v>16</v>
      </c>
      <c r="F52" s="96">
        <v>64.2</v>
      </c>
      <c r="G52" s="87">
        <v>0</v>
      </c>
      <c r="H52" s="87">
        <f>PRODUCT(F52+G52,0.6)</f>
        <v>38.520000000000003</v>
      </c>
      <c r="I52" s="87"/>
      <c r="J52" s="87">
        <v>70</v>
      </c>
      <c r="K52" s="87">
        <f>PRODUCT(J52,0.1)</f>
        <v>7</v>
      </c>
      <c r="L52" s="87">
        <v>80</v>
      </c>
      <c r="M52" s="87">
        <f>PRODUCT(L52,0.1)</f>
        <v>8</v>
      </c>
      <c r="N52" s="87">
        <f t="shared" si="1"/>
        <v>69.52</v>
      </c>
      <c r="O52" s="87" t="s">
        <v>28</v>
      </c>
      <c r="P52" s="87" t="s">
        <v>28</v>
      </c>
    </row>
    <row r="53" spans="1:16">
      <c r="A53" s="94">
        <v>49</v>
      </c>
      <c r="B53" s="89">
        <v>2003231026</v>
      </c>
      <c r="C53" s="89" t="s">
        <v>381</v>
      </c>
      <c r="D53" s="87">
        <v>80</v>
      </c>
      <c r="E53" s="87">
        <v>16</v>
      </c>
      <c r="F53" s="96">
        <f>PRODUCT(H53,5/3)-G53</f>
        <v>64.023333333333298</v>
      </c>
      <c r="G53" s="87">
        <v>0</v>
      </c>
      <c r="H53" s="87">
        <v>38.414000000000001</v>
      </c>
      <c r="I53" s="87"/>
      <c r="J53" s="87">
        <v>70</v>
      </c>
      <c r="K53" s="87">
        <v>7</v>
      </c>
      <c r="L53" s="87">
        <v>80</v>
      </c>
      <c r="M53" s="87">
        <v>8</v>
      </c>
      <c r="N53" s="87">
        <f t="shared" si="1"/>
        <v>69.414000000000001</v>
      </c>
      <c r="O53" s="87" t="s">
        <v>28</v>
      </c>
      <c r="P53" s="87" t="s">
        <v>28</v>
      </c>
    </row>
    <row r="54" spans="1:16">
      <c r="A54" s="87">
        <v>50</v>
      </c>
      <c r="B54" s="89">
        <v>2003232004</v>
      </c>
      <c r="C54" s="89" t="s">
        <v>382</v>
      </c>
      <c r="D54" s="87">
        <v>80</v>
      </c>
      <c r="E54" s="87">
        <f>PRODUCT(D54,0.2)</f>
        <v>16</v>
      </c>
      <c r="F54" s="96">
        <v>64</v>
      </c>
      <c r="G54" s="87">
        <v>0</v>
      </c>
      <c r="H54" s="87">
        <f>PRODUCT(F54+G54,0.6)</f>
        <v>38.4</v>
      </c>
      <c r="I54" s="87"/>
      <c r="J54" s="87">
        <v>70</v>
      </c>
      <c r="K54" s="87">
        <f>PRODUCT(J54,0.1)</f>
        <v>7</v>
      </c>
      <c r="L54" s="87">
        <v>80</v>
      </c>
      <c r="M54" s="87">
        <f>PRODUCT(L54,0.1)</f>
        <v>8</v>
      </c>
      <c r="N54" s="87">
        <f t="shared" si="1"/>
        <v>69.400000000000006</v>
      </c>
      <c r="O54" s="87" t="s">
        <v>28</v>
      </c>
      <c r="P54" s="87" t="s">
        <v>28</v>
      </c>
    </row>
    <row r="55" spans="1:16">
      <c r="A55" s="94">
        <v>51</v>
      </c>
      <c r="B55" s="87">
        <v>2003233043</v>
      </c>
      <c r="C55" s="89" t="s">
        <v>383</v>
      </c>
      <c r="D55" s="87">
        <v>81</v>
      </c>
      <c r="E55" s="87">
        <f>D55*20%</f>
        <v>16.2</v>
      </c>
      <c r="F55" s="96">
        <v>63.19</v>
      </c>
      <c r="G55" s="87">
        <v>0</v>
      </c>
      <c r="H55" s="87">
        <f>(G55+F55)*60%</f>
        <v>37.914000000000001</v>
      </c>
      <c r="I55" s="87"/>
      <c r="J55" s="87">
        <v>70</v>
      </c>
      <c r="K55" s="87">
        <f>J55*10%</f>
        <v>7</v>
      </c>
      <c r="L55" s="87">
        <v>82.5</v>
      </c>
      <c r="M55" s="87">
        <f>L55*10%</f>
        <v>8.25</v>
      </c>
      <c r="N55" s="87">
        <f t="shared" si="1"/>
        <v>69.364000000000004</v>
      </c>
      <c r="O55" s="87" t="s">
        <v>28</v>
      </c>
      <c r="P55" s="87" t="s">
        <v>28</v>
      </c>
    </row>
    <row r="56" spans="1:16">
      <c r="A56" s="87">
        <v>52</v>
      </c>
      <c r="B56" s="89">
        <v>2003231028</v>
      </c>
      <c r="C56" s="89" t="s">
        <v>384</v>
      </c>
      <c r="D56" s="87">
        <v>80</v>
      </c>
      <c r="E56" s="87">
        <v>16</v>
      </c>
      <c r="F56" s="96">
        <f>PRODUCT(H56,5/3)-G56</f>
        <v>63.863999999999997</v>
      </c>
      <c r="G56" s="87">
        <v>0</v>
      </c>
      <c r="H56" s="87">
        <v>38.318399999999997</v>
      </c>
      <c r="I56" s="87"/>
      <c r="J56" s="87">
        <v>70</v>
      </c>
      <c r="K56" s="87">
        <v>7</v>
      </c>
      <c r="L56" s="87">
        <v>80</v>
      </c>
      <c r="M56" s="87">
        <v>8</v>
      </c>
      <c r="N56" s="87">
        <f t="shared" si="1"/>
        <v>69.318399999999997</v>
      </c>
      <c r="O56" s="87" t="s">
        <v>28</v>
      </c>
      <c r="P56" s="87" t="s">
        <v>28</v>
      </c>
    </row>
    <row r="57" spans="1:16">
      <c r="A57" s="94">
        <v>53</v>
      </c>
      <c r="B57" s="89">
        <v>2003232031</v>
      </c>
      <c r="C57" s="89" t="s">
        <v>385</v>
      </c>
      <c r="D57" s="87">
        <v>80</v>
      </c>
      <c r="E57" s="87">
        <f>PRODUCT(D57,0.2)</f>
        <v>16</v>
      </c>
      <c r="F57" s="96">
        <v>63.3</v>
      </c>
      <c r="G57" s="87">
        <v>0.44</v>
      </c>
      <c r="H57" s="87">
        <f>PRODUCT(F57+G57,0.6)</f>
        <v>38.244</v>
      </c>
      <c r="I57" s="87"/>
      <c r="J57" s="87">
        <v>70</v>
      </c>
      <c r="K57" s="87">
        <f>PRODUCT(J57,0.1)</f>
        <v>7</v>
      </c>
      <c r="L57" s="87">
        <v>80</v>
      </c>
      <c r="M57" s="87">
        <f>PRODUCT(L57,0.1)</f>
        <v>8</v>
      </c>
      <c r="N57" s="87">
        <f t="shared" si="1"/>
        <v>69.244</v>
      </c>
      <c r="O57" s="87" t="s">
        <v>28</v>
      </c>
      <c r="P57" s="87" t="s">
        <v>28</v>
      </c>
    </row>
    <row r="58" spans="1:16">
      <c r="A58" s="87">
        <v>54</v>
      </c>
      <c r="B58" s="89">
        <v>2003231003</v>
      </c>
      <c r="C58" s="89" t="s">
        <v>386</v>
      </c>
      <c r="D58" s="87">
        <v>80</v>
      </c>
      <c r="E58" s="87">
        <v>16</v>
      </c>
      <c r="F58" s="96">
        <f>PRODUCT(H58,5/3)-G58</f>
        <v>63.728000000000002</v>
      </c>
      <c r="G58" s="87">
        <v>0</v>
      </c>
      <c r="H58" s="87">
        <v>38.236800000000002</v>
      </c>
      <c r="I58" s="87"/>
      <c r="J58" s="87">
        <v>70</v>
      </c>
      <c r="K58" s="87">
        <v>7</v>
      </c>
      <c r="L58" s="87">
        <v>80</v>
      </c>
      <c r="M58" s="87">
        <v>8</v>
      </c>
      <c r="N58" s="87">
        <f t="shared" si="1"/>
        <v>69.236800000000002</v>
      </c>
      <c r="O58" s="87" t="s">
        <v>28</v>
      </c>
      <c r="P58" s="87" t="s">
        <v>28</v>
      </c>
    </row>
    <row r="59" spans="1:16">
      <c r="A59" s="94">
        <v>55</v>
      </c>
      <c r="B59" s="87">
        <v>2003233055</v>
      </c>
      <c r="C59" s="89" t="s">
        <v>387</v>
      </c>
      <c r="D59" s="87">
        <v>80.5</v>
      </c>
      <c r="E59" s="87">
        <f>D59*20%</f>
        <v>16.100000000000001</v>
      </c>
      <c r="F59" s="96">
        <v>63.21</v>
      </c>
      <c r="G59" s="87">
        <v>0</v>
      </c>
      <c r="H59" s="87">
        <f>(G59+F59)*60%</f>
        <v>37.926000000000002</v>
      </c>
      <c r="I59" s="87"/>
      <c r="J59" s="87">
        <v>70.599999999999994</v>
      </c>
      <c r="K59" s="87">
        <f>J59*10%</f>
        <v>7.06</v>
      </c>
      <c r="L59" s="87">
        <v>81</v>
      </c>
      <c r="M59" s="87">
        <f>L59*10%</f>
        <v>8.1</v>
      </c>
      <c r="N59" s="87">
        <f t="shared" si="1"/>
        <v>69.186000000000007</v>
      </c>
      <c r="O59" s="87" t="s">
        <v>28</v>
      </c>
      <c r="P59" s="87" t="s">
        <v>28</v>
      </c>
    </row>
    <row r="60" spans="1:16">
      <c r="A60" s="87">
        <v>56</v>
      </c>
      <c r="B60" s="87">
        <v>2003233003</v>
      </c>
      <c r="C60" s="89" t="s">
        <v>388</v>
      </c>
      <c r="D60" s="87">
        <v>80.5</v>
      </c>
      <c r="E60" s="87">
        <f>D60*20%</f>
        <v>16.100000000000001</v>
      </c>
      <c r="F60" s="96">
        <v>62.37</v>
      </c>
      <c r="G60" s="87">
        <v>0.83</v>
      </c>
      <c r="H60" s="87">
        <f>(G60+F60)*60%</f>
        <v>37.92</v>
      </c>
      <c r="I60" s="87"/>
      <c r="J60" s="87">
        <v>70</v>
      </c>
      <c r="K60" s="87">
        <f>J60*10%</f>
        <v>7</v>
      </c>
      <c r="L60" s="87">
        <v>81</v>
      </c>
      <c r="M60" s="87">
        <f>L60*10%</f>
        <v>8.1</v>
      </c>
      <c r="N60" s="87">
        <f t="shared" si="1"/>
        <v>69.12</v>
      </c>
      <c r="O60" s="87" t="s">
        <v>28</v>
      </c>
      <c r="P60" s="87" t="s">
        <v>28</v>
      </c>
    </row>
    <row r="61" spans="1:16">
      <c r="A61" s="94">
        <v>57</v>
      </c>
      <c r="B61" s="87">
        <v>2003233040</v>
      </c>
      <c r="C61" s="89" t="s">
        <v>389</v>
      </c>
      <c r="D61" s="87">
        <v>81.5</v>
      </c>
      <c r="E61" s="87">
        <f>D61*20%</f>
        <v>16.3</v>
      </c>
      <c r="F61" s="96">
        <v>61.86</v>
      </c>
      <c r="G61" s="87">
        <v>0.3</v>
      </c>
      <c r="H61" s="87">
        <f>(G61+F61)*60%</f>
        <v>37.295999999999999</v>
      </c>
      <c r="I61" s="87"/>
      <c r="J61" s="87">
        <v>71</v>
      </c>
      <c r="K61" s="87">
        <f>J61*10%</f>
        <v>7.1</v>
      </c>
      <c r="L61" s="87">
        <v>83</v>
      </c>
      <c r="M61" s="87">
        <f>L61*10%</f>
        <v>8.3000000000000007</v>
      </c>
      <c r="N61" s="87">
        <f t="shared" si="1"/>
        <v>68.995999999999995</v>
      </c>
      <c r="O61" s="87" t="s">
        <v>28</v>
      </c>
      <c r="P61" s="87" t="s">
        <v>28</v>
      </c>
    </row>
    <row r="62" spans="1:16">
      <c r="A62" s="87">
        <v>58</v>
      </c>
      <c r="B62" s="87">
        <v>2003233033</v>
      </c>
      <c r="C62" s="89" t="s">
        <v>390</v>
      </c>
      <c r="D62" s="87">
        <v>81.5</v>
      </c>
      <c r="E62" s="87">
        <f>D62*20%</f>
        <v>16.3</v>
      </c>
      <c r="F62" s="96">
        <v>62.27</v>
      </c>
      <c r="G62" s="87">
        <v>0.13</v>
      </c>
      <c r="H62" s="87">
        <f>(G62+F62)*60%</f>
        <v>37.44</v>
      </c>
      <c r="I62" s="87"/>
      <c r="J62" s="87">
        <v>70</v>
      </c>
      <c r="K62" s="87">
        <f>J62*10%</f>
        <v>7</v>
      </c>
      <c r="L62" s="87">
        <v>82.5</v>
      </c>
      <c r="M62" s="87">
        <f>L62*10%</f>
        <v>8.25</v>
      </c>
      <c r="N62" s="87">
        <f t="shared" si="1"/>
        <v>68.989999999999995</v>
      </c>
      <c r="O62" s="87" t="s">
        <v>28</v>
      </c>
      <c r="P62" s="87" t="s">
        <v>28</v>
      </c>
    </row>
    <row r="63" spans="1:16">
      <c r="A63" s="94">
        <v>59</v>
      </c>
      <c r="B63" s="89">
        <v>2003231001</v>
      </c>
      <c r="C63" s="89" t="s">
        <v>391</v>
      </c>
      <c r="D63" s="87">
        <v>80</v>
      </c>
      <c r="E63" s="87">
        <v>16</v>
      </c>
      <c r="F63" s="96">
        <f>PRODUCT(H63,5/3)-G63</f>
        <v>63.192</v>
      </c>
      <c r="G63" s="87">
        <v>0</v>
      </c>
      <c r="H63" s="87">
        <v>37.915199999999999</v>
      </c>
      <c r="I63" s="87"/>
      <c r="J63" s="87">
        <v>70</v>
      </c>
      <c r="K63" s="87">
        <v>7</v>
      </c>
      <c r="L63" s="87">
        <v>80</v>
      </c>
      <c r="M63" s="87">
        <v>8</v>
      </c>
      <c r="N63" s="87">
        <f t="shared" si="1"/>
        <v>68.915199999999999</v>
      </c>
      <c r="O63" s="87" t="s">
        <v>28</v>
      </c>
      <c r="P63" s="87" t="s">
        <v>28</v>
      </c>
    </row>
    <row r="64" spans="1:16">
      <c r="A64" s="87">
        <v>60</v>
      </c>
      <c r="B64" s="89">
        <v>2003231033</v>
      </c>
      <c r="C64" s="89" t="s">
        <v>392</v>
      </c>
      <c r="D64" s="87">
        <v>80</v>
      </c>
      <c r="E64" s="87">
        <v>16</v>
      </c>
      <c r="F64" s="96">
        <f>PRODUCT(H64,5/3)-G64</f>
        <v>62.136000000000003</v>
      </c>
      <c r="G64" s="87">
        <v>0</v>
      </c>
      <c r="H64" s="87">
        <v>37.281599999999997</v>
      </c>
      <c r="I64" s="87"/>
      <c r="J64" s="87">
        <v>76</v>
      </c>
      <c r="K64" s="87">
        <v>7.6</v>
      </c>
      <c r="L64" s="87">
        <v>80</v>
      </c>
      <c r="M64" s="87">
        <v>8</v>
      </c>
      <c r="N64" s="87">
        <f t="shared" si="1"/>
        <v>68.881600000000006</v>
      </c>
      <c r="O64" s="87" t="s">
        <v>28</v>
      </c>
      <c r="P64" s="87" t="s">
        <v>28</v>
      </c>
    </row>
    <row r="65" spans="1:16">
      <c r="A65" s="94">
        <v>61</v>
      </c>
      <c r="B65" s="89">
        <v>2003232018</v>
      </c>
      <c r="C65" s="89" t="s">
        <v>393</v>
      </c>
      <c r="D65" s="87">
        <v>80</v>
      </c>
      <c r="E65" s="87">
        <f>PRODUCT(D65,0.2)</f>
        <v>16</v>
      </c>
      <c r="F65" s="96">
        <v>63</v>
      </c>
      <c r="G65" s="87">
        <v>0</v>
      </c>
      <c r="H65" s="87">
        <f>PRODUCT(F65+G65,0.6)</f>
        <v>37.799999999999997</v>
      </c>
      <c r="I65" s="87"/>
      <c r="J65" s="87">
        <v>70</v>
      </c>
      <c r="K65" s="87">
        <f>PRODUCT(J65,0.1)</f>
        <v>7</v>
      </c>
      <c r="L65" s="87">
        <v>80</v>
      </c>
      <c r="M65" s="87">
        <f>PRODUCT(L65,0.1)</f>
        <v>8</v>
      </c>
      <c r="N65" s="87">
        <f t="shared" si="1"/>
        <v>68.8</v>
      </c>
      <c r="O65" s="87" t="s">
        <v>28</v>
      </c>
      <c r="P65" s="87" t="s">
        <v>28</v>
      </c>
    </row>
    <row r="66" spans="1:16">
      <c r="A66" s="87">
        <v>62</v>
      </c>
      <c r="B66" s="89">
        <v>2003232039</v>
      </c>
      <c r="C66" s="89" t="s">
        <v>394</v>
      </c>
      <c r="D66" s="87">
        <v>80</v>
      </c>
      <c r="E66" s="87">
        <f>PRODUCT(D66,0.2)</f>
        <v>16</v>
      </c>
      <c r="F66" s="96">
        <v>63</v>
      </c>
      <c r="G66" s="87">
        <v>0</v>
      </c>
      <c r="H66" s="87">
        <f>PRODUCT(F66+G66,0.6)</f>
        <v>37.799999999999997</v>
      </c>
      <c r="I66" s="87"/>
      <c r="J66" s="87">
        <v>70</v>
      </c>
      <c r="K66" s="87">
        <f>PRODUCT(J66,0.1)</f>
        <v>7</v>
      </c>
      <c r="L66" s="87">
        <v>80</v>
      </c>
      <c r="M66" s="87">
        <f>PRODUCT(L66,0.1)</f>
        <v>8</v>
      </c>
      <c r="N66" s="87">
        <f t="shared" si="1"/>
        <v>68.8</v>
      </c>
      <c r="O66" s="87" t="s">
        <v>28</v>
      </c>
      <c r="P66" s="87" t="s">
        <v>28</v>
      </c>
    </row>
    <row r="67" spans="1:16">
      <c r="A67" s="94">
        <v>63</v>
      </c>
      <c r="B67" s="87">
        <v>2003233051</v>
      </c>
      <c r="C67" s="89" t="s">
        <v>395</v>
      </c>
      <c r="D67" s="87">
        <v>80.5</v>
      </c>
      <c r="E67" s="87">
        <f>D67*20%</f>
        <v>16.100000000000001</v>
      </c>
      <c r="F67" s="96">
        <v>62.55</v>
      </c>
      <c r="G67" s="87">
        <v>0.27</v>
      </c>
      <c r="H67" s="87">
        <f>(G67+F67)*60%</f>
        <v>37.692</v>
      </c>
      <c r="I67" s="87"/>
      <c r="J67" s="87">
        <v>70</v>
      </c>
      <c r="K67" s="87">
        <f>J67*10%</f>
        <v>7</v>
      </c>
      <c r="L67" s="87">
        <v>80</v>
      </c>
      <c r="M67" s="87">
        <f>L67*10%</f>
        <v>8</v>
      </c>
      <c r="N67" s="87">
        <f t="shared" si="1"/>
        <v>68.792000000000002</v>
      </c>
      <c r="O67" s="87" t="s">
        <v>29</v>
      </c>
      <c r="P67" s="87" t="s">
        <v>330</v>
      </c>
    </row>
    <row r="68" spans="1:16">
      <c r="A68" s="87">
        <v>64</v>
      </c>
      <c r="B68" s="89">
        <v>2003231038</v>
      </c>
      <c r="C68" s="89" t="s">
        <v>396</v>
      </c>
      <c r="D68" s="87">
        <v>80</v>
      </c>
      <c r="E68" s="87">
        <v>16</v>
      </c>
      <c r="F68" s="96">
        <f>PRODUCT(H68,5/3)-G68</f>
        <v>62.872</v>
      </c>
      <c r="G68" s="87">
        <v>0</v>
      </c>
      <c r="H68" s="87">
        <v>37.723199999999999</v>
      </c>
      <c r="I68" s="87"/>
      <c r="J68" s="87">
        <v>70</v>
      </c>
      <c r="K68" s="87">
        <v>7</v>
      </c>
      <c r="L68" s="87">
        <v>80</v>
      </c>
      <c r="M68" s="87">
        <v>8</v>
      </c>
      <c r="N68" s="87">
        <f t="shared" si="1"/>
        <v>68.723200000000006</v>
      </c>
      <c r="O68" s="87" t="s">
        <v>28</v>
      </c>
      <c r="P68" s="87" t="s">
        <v>162</v>
      </c>
    </row>
    <row r="69" spans="1:16">
      <c r="A69" s="94">
        <v>65</v>
      </c>
      <c r="B69" s="89">
        <v>2003231022</v>
      </c>
      <c r="C69" s="89" t="s">
        <v>397</v>
      </c>
      <c r="D69" s="87">
        <v>81.5</v>
      </c>
      <c r="E69" s="87">
        <v>16.3</v>
      </c>
      <c r="F69" s="96">
        <f>PRODUCT(H69,5/3)-G69</f>
        <v>62.304000000000002</v>
      </c>
      <c r="G69" s="87">
        <v>0</v>
      </c>
      <c r="H69" s="87">
        <v>37.382399999999997</v>
      </c>
      <c r="I69" s="87"/>
      <c r="J69" s="87">
        <v>70</v>
      </c>
      <c r="K69" s="87">
        <v>7</v>
      </c>
      <c r="L69" s="87">
        <v>80</v>
      </c>
      <c r="M69" s="87">
        <v>8</v>
      </c>
      <c r="N69" s="87">
        <f t="shared" ref="N69:N100" si="2">E69+H69+K69+M69</f>
        <v>68.682400000000001</v>
      </c>
      <c r="O69" s="87" t="s">
        <v>28</v>
      </c>
      <c r="P69" s="87" t="s">
        <v>162</v>
      </c>
    </row>
    <row r="70" spans="1:16">
      <c r="A70" s="87">
        <v>66</v>
      </c>
      <c r="B70" s="89">
        <v>2003232013</v>
      </c>
      <c r="C70" s="89" t="s">
        <v>398</v>
      </c>
      <c r="D70" s="87">
        <v>80</v>
      </c>
      <c r="E70" s="87">
        <f>PRODUCT(D70,0.2)</f>
        <v>16</v>
      </c>
      <c r="F70" s="96">
        <v>62.76</v>
      </c>
      <c r="G70" s="87">
        <v>0</v>
      </c>
      <c r="H70" s="87">
        <f>PRODUCT(F70+G70,0.6)</f>
        <v>37.655999999999999</v>
      </c>
      <c r="I70" s="87"/>
      <c r="J70" s="87">
        <v>70</v>
      </c>
      <c r="K70" s="87">
        <f>PRODUCT(J70,0.1)</f>
        <v>7</v>
      </c>
      <c r="L70" s="87">
        <v>80</v>
      </c>
      <c r="M70" s="87">
        <f>PRODUCT(L70,0.1)</f>
        <v>8</v>
      </c>
      <c r="N70" s="87">
        <f t="shared" si="2"/>
        <v>68.656000000000006</v>
      </c>
      <c r="O70" s="87" t="s">
        <v>28</v>
      </c>
      <c r="P70" s="87" t="s">
        <v>28</v>
      </c>
    </row>
    <row r="71" spans="1:16">
      <c r="A71" s="94">
        <v>67</v>
      </c>
      <c r="B71" s="89">
        <v>2003232024</v>
      </c>
      <c r="C71" s="89" t="s">
        <v>399</v>
      </c>
      <c r="D71" s="87">
        <v>80</v>
      </c>
      <c r="E71" s="87">
        <f>PRODUCT(D71,0.2)</f>
        <v>16</v>
      </c>
      <c r="F71" s="96">
        <v>62.54</v>
      </c>
      <c r="G71" s="87">
        <v>0</v>
      </c>
      <c r="H71" s="87">
        <f>PRODUCT(F71+G71,0.6)</f>
        <v>37.524000000000001</v>
      </c>
      <c r="I71" s="87"/>
      <c r="J71" s="87">
        <v>70</v>
      </c>
      <c r="K71" s="87">
        <f>PRODUCT(J71,0.1)</f>
        <v>7</v>
      </c>
      <c r="L71" s="87">
        <v>80</v>
      </c>
      <c r="M71" s="87">
        <f>PRODUCT(L71,0.1)</f>
        <v>8</v>
      </c>
      <c r="N71" s="87">
        <f t="shared" si="2"/>
        <v>68.524000000000001</v>
      </c>
      <c r="O71" s="87" t="s">
        <v>28</v>
      </c>
      <c r="P71" s="87" t="s">
        <v>28</v>
      </c>
    </row>
    <row r="72" spans="1:16">
      <c r="A72" s="87">
        <v>68</v>
      </c>
      <c r="B72" s="89">
        <v>2003232012</v>
      </c>
      <c r="C72" s="89" t="s">
        <v>400</v>
      </c>
      <c r="D72" s="87">
        <v>80</v>
      </c>
      <c r="E72" s="87">
        <f>PRODUCT(D72,0.2)</f>
        <v>16</v>
      </c>
      <c r="F72" s="96">
        <v>62.5</v>
      </c>
      <c r="G72" s="87">
        <v>0</v>
      </c>
      <c r="H72" s="87">
        <f>PRODUCT(F72+G72,0.6)</f>
        <v>37.5</v>
      </c>
      <c r="I72" s="87"/>
      <c r="J72" s="87">
        <v>70</v>
      </c>
      <c r="K72" s="87">
        <f>PRODUCT(J72,0.1)</f>
        <v>7</v>
      </c>
      <c r="L72" s="87">
        <v>80</v>
      </c>
      <c r="M72" s="87">
        <f>PRODUCT(L72,0.1)</f>
        <v>8</v>
      </c>
      <c r="N72" s="87">
        <f t="shared" si="2"/>
        <v>68.5</v>
      </c>
      <c r="O72" s="87" t="s">
        <v>28</v>
      </c>
      <c r="P72" s="87" t="s">
        <v>162</v>
      </c>
    </row>
    <row r="73" spans="1:16">
      <c r="A73" s="94">
        <v>69</v>
      </c>
      <c r="B73" s="89">
        <v>2003231035</v>
      </c>
      <c r="C73" s="89" t="s">
        <v>401</v>
      </c>
      <c r="D73" s="87">
        <v>80</v>
      </c>
      <c r="E73" s="87">
        <v>16</v>
      </c>
      <c r="F73" s="96">
        <f>PRODUCT(H73,5/3)-G73</f>
        <v>62.48</v>
      </c>
      <c r="G73" s="87">
        <v>0</v>
      </c>
      <c r="H73" s="87">
        <v>37.488</v>
      </c>
      <c r="I73" s="87"/>
      <c r="J73" s="87">
        <v>70</v>
      </c>
      <c r="K73" s="87">
        <v>7</v>
      </c>
      <c r="L73" s="87">
        <v>80</v>
      </c>
      <c r="M73" s="87">
        <v>8</v>
      </c>
      <c r="N73" s="87">
        <f t="shared" si="2"/>
        <v>68.488</v>
      </c>
      <c r="O73" s="87" t="s">
        <v>28</v>
      </c>
      <c r="P73" s="87" t="s">
        <v>162</v>
      </c>
    </row>
    <row r="74" spans="1:16">
      <c r="A74" s="87">
        <v>70</v>
      </c>
      <c r="B74" s="89">
        <v>2003231034</v>
      </c>
      <c r="C74" s="89" t="s">
        <v>402</v>
      </c>
      <c r="D74" s="87">
        <v>80</v>
      </c>
      <c r="E74" s="87">
        <v>16</v>
      </c>
      <c r="F74" s="96">
        <f>PRODUCT(H74,5/3)-G74</f>
        <v>62.392000000000003</v>
      </c>
      <c r="G74" s="87">
        <v>0</v>
      </c>
      <c r="H74" s="87">
        <v>37.435200000000002</v>
      </c>
      <c r="I74" s="87"/>
      <c r="J74" s="87">
        <v>70</v>
      </c>
      <c r="K74" s="87">
        <v>7</v>
      </c>
      <c r="L74" s="87">
        <v>80</v>
      </c>
      <c r="M74" s="87">
        <v>8</v>
      </c>
      <c r="N74" s="87">
        <f t="shared" si="2"/>
        <v>68.435199999999995</v>
      </c>
      <c r="O74" s="87" t="s">
        <v>28</v>
      </c>
      <c r="P74" s="87" t="s">
        <v>162</v>
      </c>
    </row>
    <row r="75" spans="1:16">
      <c r="A75" s="94">
        <v>71</v>
      </c>
      <c r="B75" s="87">
        <v>2003233021</v>
      </c>
      <c r="C75" s="89" t="s">
        <v>403</v>
      </c>
      <c r="D75" s="87">
        <v>81</v>
      </c>
      <c r="E75" s="87">
        <f>D75*20%</f>
        <v>16.2</v>
      </c>
      <c r="F75" s="96">
        <v>61.82</v>
      </c>
      <c r="G75" s="87">
        <v>0</v>
      </c>
      <c r="H75" s="87">
        <f>(G75+F75)*60%</f>
        <v>37.091999999999999</v>
      </c>
      <c r="I75" s="87"/>
      <c r="J75" s="87">
        <v>70.5</v>
      </c>
      <c r="K75" s="87">
        <f>J75*10%</f>
        <v>7.05</v>
      </c>
      <c r="L75" s="87">
        <v>80.5</v>
      </c>
      <c r="M75" s="87">
        <f>L75*10%</f>
        <v>8.0500000000000007</v>
      </c>
      <c r="N75" s="87">
        <f t="shared" si="2"/>
        <v>68.391999999999996</v>
      </c>
      <c r="O75" s="87" t="s">
        <v>28</v>
      </c>
      <c r="P75" s="87" t="s">
        <v>162</v>
      </c>
    </row>
    <row r="76" spans="1:16">
      <c r="A76" s="87">
        <v>72</v>
      </c>
      <c r="B76" s="87">
        <v>2003233005</v>
      </c>
      <c r="C76" s="89" t="s">
        <v>404</v>
      </c>
      <c r="D76" s="87">
        <v>80</v>
      </c>
      <c r="E76" s="87">
        <f>D76*20%</f>
        <v>16</v>
      </c>
      <c r="F76" s="96">
        <v>58.11</v>
      </c>
      <c r="G76" s="87">
        <v>0</v>
      </c>
      <c r="H76" s="87">
        <f>(G76+F76)*60%</f>
        <v>34.866</v>
      </c>
      <c r="I76" s="87"/>
      <c r="J76" s="87">
        <v>94</v>
      </c>
      <c r="K76" s="87">
        <f>J76*10%</f>
        <v>9.4</v>
      </c>
      <c r="L76" s="87">
        <v>81</v>
      </c>
      <c r="M76" s="87">
        <f>L76*10%</f>
        <v>8.1</v>
      </c>
      <c r="N76" s="87">
        <f t="shared" si="2"/>
        <v>68.366</v>
      </c>
      <c r="O76" s="87" t="s">
        <v>28</v>
      </c>
      <c r="P76" s="87" t="s">
        <v>162</v>
      </c>
    </row>
    <row r="77" spans="1:16">
      <c r="A77" s="94">
        <v>73</v>
      </c>
      <c r="B77" s="87">
        <v>2003233018</v>
      </c>
      <c r="C77" s="89" t="s">
        <v>405</v>
      </c>
      <c r="D77" s="87">
        <v>86.5</v>
      </c>
      <c r="E77" s="87">
        <f>D77*20%</f>
        <v>17.3</v>
      </c>
      <c r="F77" s="96">
        <v>59.97</v>
      </c>
      <c r="G77" s="87">
        <v>0</v>
      </c>
      <c r="H77" s="87">
        <f>(G77+F77)*60%</f>
        <v>35.981999999999999</v>
      </c>
      <c r="I77" s="87"/>
      <c r="J77" s="87">
        <v>70</v>
      </c>
      <c r="K77" s="87">
        <f>J77*10%</f>
        <v>7</v>
      </c>
      <c r="L77" s="87">
        <v>80.5</v>
      </c>
      <c r="M77" s="87">
        <f>L77*10%</f>
        <v>8.0500000000000007</v>
      </c>
      <c r="N77" s="87">
        <f t="shared" si="2"/>
        <v>68.331999999999994</v>
      </c>
      <c r="O77" s="87" t="s">
        <v>28</v>
      </c>
      <c r="P77" s="87" t="s">
        <v>162</v>
      </c>
    </row>
    <row r="78" spans="1:16">
      <c r="A78" s="87">
        <v>74</v>
      </c>
      <c r="B78" s="89">
        <v>2003232035</v>
      </c>
      <c r="C78" s="89" t="s">
        <v>406</v>
      </c>
      <c r="D78" s="87">
        <v>80</v>
      </c>
      <c r="E78" s="87">
        <f>PRODUCT(D78,0.2)</f>
        <v>16</v>
      </c>
      <c r="F78" s="96">
        <v>62.08</v>
      </c>
      <c r="G78" s="87">
        <v>0</v>
      </c>
      <c r="H78" s="87">
        <f>PRODUCT(F78+G78,0.6)</f>
        <v>37.247999999999998</v>
      </c>
      <c r="I78" s="87"/>
      <c r="J78" s="87">
        <v>70</v>
      </c>
      <c r="K78" s="87">
        <f>PRODUCT(J78,0.1)</f>
        <v>7</v>
      </c>
      <c r="L78" s="87">
        <v>80</v>
      </c>
      <c r="M78" s="87">
        <f>PRODUCT(L78,0.1)</f>
        <v>8</v>
      </c>
      <c r="N78" s="87">
        <f t="shared" si="2"/>
        <v>68.248000000000005</v>
      </c>
      <c r="O78" s="87" t="s">
        <v>28</v>
      </c>
      <c r="P78" s="87" t="s">
        <v>162</v>
      </c>
    </row>
    <row r="79" spans="1:16">
      <c r="A79" s="94">
        <v>75</v>
      </c>
      <c r="B79" s="89">
        <v>2003232037</v>
      </c>
      <c r="C79" s="89" t="s">
        <v>407</v>
      </c>
      <c r="D79" s="87">
        <v>80</v>
      </c>
      <c r="E79" s="87">
        <f>PRODUCT(D79,0.2)</f>
        <v>16</v>
      </c>
      <c r="F79" s="96">
        <v>62.031999999999996</v>
      </c>
      <c r="G79" s="87">
        <v>0</v>
      </c>
      <c r="H79" s="87">
        <f>PRODUCT(F79+G79,0.6)</f>
        <v>37.219200000000001</v>
      </c>
      <c r="I79" s="87"/>
      <c r="J79" s="87">
        <v>70</v>
      </c>
      <c r="K79" s="87">
        <f>PRODUCT(J79,0.1)</f>
        <v>7</v>
      </c>
      <c r="L79" s="87">
        <v>80</v>
      </c>
      <c r="M79" s="87">
        <f>PRODUCT(L79,0.1)</f>
        <v>8</v>
      </c>
      <c r="N79" s="87">
        <f t="shared" si="2"/>
        <v>68.219200000000001</v>
      </c>
      <c r="O79" s="87" t="s">
        <v>28</v>
      </c>
      <c r="P79" s="87" t="s">
        <v>162</v>
      </c>
    </row>
    <row r="80" spans="1:16">
      <c r="A80" s="87">
        <v>76</v>
      </c>
      <c r="B80" s="89">
        <v>2003231030</v>
      </c>
      <c r="C80" s="89" t="s">
        <v>408</v>
      </c>
      <c r="D80" s="87">
        <v>80</v>
      </c>
      <c r="E80" s="87">
        <v>16</v>
      </c>
      <c r="F80" s="96">
        <f>PRODUCT(H80,5/3)-G80</f>
        <v>61.688000000000002</v>
      </c>
      <c r="G80" s="87">
        <v>0</v>
      </c>
      <c r="H80" s="87">
        <v>37.012799999999999</v>
      </c>
      <c r="I80" s="87"/>
      <c r="J80" s="87">
        <v>70</v>
      </c>
      <c r="K80" s="87">
        <v>7</v>
      </c>
      <c r="L80" s="87">
        <v>80</v>
      </c>
      <c r="M80" s="87">
        <v>8</v>
      </c>
      <c r="N80" s="87">
        <f t="shared" si="2"/>
        <v>68.012799999999999</v>
      </c>
      <c r="O80" s="87" t="s">
        <v>28</v>
      </c>
      <c r="P80" s="87" t="s">
        <v>162</v>
      </c>
    </row>
    <row r="81" spans="1:16">
      <c r="A81" s="94">
        <v>77</v>
      </c>
      <c r="B81" s="87">
        <v>2003233006</v>
      </c>
      <c r="C81" s="89" t="s">
        <v>409</v>
      </c>
      <c r="D81" s="87">
        <v>81</v>
      </c>
      <c r="E81" s="87">
        <f>D81*20%</f>
        <v>16.2</v>
      </c>
      <c r="F81" s="96">
        <v>60.37</v>
      </c>
      <c r="G81" s="87">
        <v>0.56999999999999995</v>
      </c>
      <c r="H81" s="87">
        <f>(G81+F81)*60%</f>
        <v>36.564</v>
      </c>
      <c r="I81" s="87"/>
      <c r="J81" s="87">
        <v>70</v>
      </c>
      <c r="K81" s="87">
        <f>J81*10%</f>
        <v>7</v>
      </c>
      <c r="L81" s="87">
        <v>81.5</v>
      </c>
      <c r="M81" s="87">
        <f>L81*10%</f>
        <v>8.15</v>
      </c>
      <c r="N81" s="87">
        <f t="shared" si="2"/>
        <v>67.914000000000001</v>
      </c>
      <c r="O81" s="87" t="s">
        <v>28</v>
      </c>
      <c r="P81" s="87" t="s">
        <v>162</v>
      </c>
    </row>
    <row r="82" spans="1:16">
      <c r="A82" s="87">
        <v>78</v>
      </c>
      <c r="B82" s="87">
        <v>2003233044</v>
      </c>
      <c r="C82" s="89" t="s">
        <v>410</v>
      </c>
      <c r="D82" s="87">
        <v>81</v>
      </c>
      <c r="E82" s="87">
        <f>D82*20%</f>
        <v>16.2</v>
      </c>
      <c r="F82" s="96">
        <v>60.42</v>
      </c>
      <c r="G82" s="87">
        <v>0.57999999999999996</v>
      </c>
      <c r="H82" s="87">
        <f>(G82+F82)*60%</f>
        <v>36.6</v>
      </c>
      <c r="I82" s="87"/>
      <c r="J82" s="87">
        <v>71.099999999999994</v>
      </c>
      <c r="K82" s="87">
        <f>J82*10%</f>
        <v>7.11</v>
      </c>
      <c r="L82" s="87">
        <v>80</v>
      </c>
      <c r="M82" s="87">
        <f>L82*10%</f>
        <v>8</v>
      </c>
      <c r="N82" s="87">
        <f t="shared" si="2"/>
        <v>67.91</v>
      </c>
      <c r="O82" s="87" t="s">
        <v>28</v>
      </c>
      <c r="P82" s="87" t="s">
        <v>28</v>
      </c>
    </row>
    <row r="83" spans="1:16">
      <c r="A83" s="94">
        <v>79</v>
      </c>
      <c r="B83" s="89">
        <v>2003232026</v>
      </c>
      <c r="C83" s="89" t="s">
        <v>411</v>
      </c>
      <c r="D83" s="87">
        <v>80</v>
      </c>
      <c r="E83" s="87">
        <f>PRODUCT(D83,0.2)</f>
        <v>16</v>
      </c>
      <c r="F83" s="96">
        <v>61.463999999999999</v>
      </c>
      <c r="G83" s="87">
        <v>0</v>
      </c>
      <c r="H83" s="87">
        <f>PRODUCT(F83+G83,0.6)</f>
        <v>36.878399999999999</v>
      </c>
      <c r="I83" s="87"/>
      <c r="J83" s="87">
        <v>70</v>
      </c>
      <c r="K83" s="87">
        <f>PRODUCT(J83,0.1)</f>
        <v>7</v>
      </c>
      <c r="L83" s="87">
        <v>80</v>
      </c>
      <c r="M83" s="87">
        <f>PRODUCT(L83,0.1)</f>
        <v>8</v>
      </c>
      <c r="N83" s="87">
        <f t="shared" si="2"/>
        <v>67.878399999999999</v>
      </c>
      <c r="O83" s="87" t="s">
        <v>28</v>
      </c>
      <c r="P83" s="87" t="s">
        <v>162</v>
      </c>
    </row>
    <row r="84" spans="1:16">
      <c r="A84" s="87">
        <v>80</v>
      </c>
      <c r="B84" s="89">
        <v>2003232015</v>
      </c>
      <c r="C84" s="89" t="s">
        <v>412</v>
      </c>
      <c r="D84" s="87">
        <v>80</v>
      </c>
      <c r="E84" s="87">
        <f>PRODUCT(D84,0.2)</f>
        <v>16</v>
      </c>
      <c r="F84" s="96">
        <v>60.823999999999998</v>
      </c>
      <c r="G84" s="87">
        <v>0.2</v>
      </c>
      <c r="H84" s="87">
        <f>PRODUCT(F84+G84,0.6)</f>
        <v>36.614400000000003</v>
      </c>
      <c r="I84" s="87"/>
      <c r="J84" s="87">
        <v>70</v>
      </c>
      <c r="K84" s="87">
        <f>PRODUCT(J84,0.1)</f>
        <v>7</v>
      </c>
      <c r="L84" s="87">
        <v>82</v>
      </c>
      <c r="M84" s="87">
        <f>PRODUCT(L84,0.1)</f>
        <v>8.1999999999999993</v>
      </c>
      <c r="N84" s="87">
        <f t="shared" si="2"/>
        <v>67.814400000000006</v>
      </c>
      <c r="O84" s="87" t="s">
        <v>28</v>
      </c>
      <c r="P84" s="87" t="s">
        <v>162</v>
      </c>
    </row>
    <row r="85" spans="1:16">
      <c r="A85" s="94">
        <v>81</v>
      </c>
      <c r="B85" s="87">
        <v>2003233038</v>
      </c>
      <c r="C85" s="89" t="s">
        <v>413</v>
      </c>
      <c r="D85" s="87">
        <v>81.5</v>
      </c>
      <c r="E85" s="87">
        <f>D85*20%</f>
        <v>16.3</v>
      </c>
      <c r="F85" s="96">
        <v>60.15</v>
      </c>
      <c r="G85" s="87">
        <v>0</v>
      </c>
      <c r="H85" s="87">
        <f>(G85+F85)*60%</f>
        <v>36.090000000000003</v>
      </c>
      <c r="I85" s="87"/>
      <c r="J85" s="87">
        <v>70.5</v>
      </c>
      <c r="K85" s="87">
        <f>J85*10%</f>
        <v>7.05</v>
      </c>
      <c r="L85" s="87">
        <v>81.5</v>
      </c>
      <c r="M85" s="87">
        <f>L85*10%</f>
        <v>8.15</v>
      </c>
      <c r="N85" s="87">
        <f t="shared" si="2"/>
        <v>67.59</v>
      </c>
      <c r="O85" s="87" t="s">
        <v>28</v>
      </c>
      <c r="P85" s="87" t="s">
        <v>162</v>
      </c>
    </row>
    <row r="86" spans="1:16">
      <c r="A86" s="87">
        <v>82</v>
      </c>
      <c r="B86" s="89">
        <v>2003232033</v>
      </c>
      <c r="C86" s="89" t="s">
        <v>414</v>
      </c>
      <c r="D86" s="87">
        <v>80</v>
      </c>
      <c r="E86" s="87">
        <f>PRODUCT(D86,0.2)</f>
        <v>16</v>
      </c>
      <c r="F86" s="96">
        <v>60.904000000000003</v>
      </c>
      <c r="G86" s="87">
        <v>0</v>
      </c>
      <c r="H86" s="87">
        <f>PRODUCT(F86+G86,0.6)</f>
        <v>36.542400000000001</v>
      </c>
      <c r="I86" s="87"/>
      <c r="J86" s="87">
        <v>70</v>
      </c>
      <c r="K86" s="87">
        <f>PRODUCT(J86,0.1)</f>
        <v>7</v>
      </c>
      <c r="L86" s="87">
        <v>80</v>
      </c>
      <c r="M86" s="87">
        <f>PRODUCT(L86,0.1)</f>
        <v>8</v>
      </c>
      <c r="N86" s="87">
        <f t="shared" si="2"/>
        <v>67.542400000000001</v>
      </c>
      <c r="O86" s="87" t="s">
        <v>28</v>
      </c>
      <c r="P86" s="87" t="s">
        <v>162</v>
      </c>
    </row>
    <row r="87" spans="1:16">
      <c r="A87" s="94">
        <v>83</v>
      </c>
      <c r="B87" s="89">
        <v>2003232036</v>
      </c>
      <c r="C87" s="89" t="s">
        <v>415</v>
      </c>
      <c r="D87" s="87">
        <v>80</v>
      </c>
      <c r="E87" s="87">
        <f>PRODUCT(D87,0.2)</f>
        <v>16</v>
      </c>
      <c r="F87" s="96">
        <v>60.728000000000002</v>
      </c>
      <c r="G87" s="87">
        <v>0</v>
      </c>
      <c r="H87" s="87">
        <f>PRODUCT(F87+G87,0.6)</f>
        <v>36.436799999999998</v>
      </c>
      <c r="I87" s="87"/>
      <c r="J87" s="87">
        <v>70</v>
      </c>
      <c r="K87" s="87">
        <f>PRODUCT(J87,0.1)</f>
        <v>7</v>
      </c>
      <c r="L87" s="87">
        <v>80</v>
      </c>
      <c r="M87" s="87">
        <f>PRODUCT(L87,0.1)</f>
        <v>8</v>
      </c>
      <c r="N87" s="87">
        <f t="shared" si="2"/>
        <v>67.436800000000005</v>
      </c>
      <c r="O87" s="87" t="s">
        <v>28</v>
      </c>
      <c r="P87" s="87" t="s">
        <v>162</v>
      </c>
    </row>
    <row r="88" spans="1:16">
      <c r="A88" s="87">
        <v>84</v>
      </c>
      <c r="B88" s="89">
        <v>2003232020</v>
      </c>
      <c r="C88" s="89" t="s">
        <v>416</v>
      </c>
      <c r="D88" s="87">
        <v>80</v>
      </c>
      <c r="E88" s="87">
        <f>PRODUCT(D88,0.2)</f>
        <v>16</v>
      </c>
      <c r="F88" s="96">
        <v>60.7</v>
      </c>
      <c r="G88" s="87">
        <v>0</v>
      </c>
      <c r="H88" s="87">
        <f>PRODUCT(F88+G88,0.6)</f>
        <v>36.42</v>
      </c>
      <c r="I88" s="87"/>
      <c r="J88" s="87">
        <v>70</v>
      </c>
      <c r="K88" s="87">
        <f>PRODUCT(J88,0.1)</f>
        <v>7</v>
      </c>
      <c r="L88" s="87">
        <v>80</v>
      </c>
      <c r="M88" s="87">
        <f>PRODUCT(L88,0.1)</f>
        <v>8</v>
      </c>
      <c r="N88" s="87">
        <f t="shared" si="2"/>
        <v>67.42</v>
      </c>
      <c r="O88" s="87" t="s">
        <v>28</v>
      </c>
      <c r="P88" s="87" t="s">
        <v>162</v>
      </c>
    </row>
    <row r="89" spans="1:16">
      <c r="A89" s="94">
        <v>85</v>
      </c>
      <c r="B89" s="87">
        <v>2003233042</v>
      </c>
      <c r="C89" s="89" t="s">
        <v>417</v>
      </c>
      <c r="D89" s="87">
        <v>87</v>
      </c>
      <c r="E89" s="87">
        <f>D89*20%</f>
        <v>17.399999999999999</v>
      </c>
      <c r="F89" s="96">
        <v>57.52</v>
      </c>
      <c r="G89" s="87">
        <v>0.3</v>
      </c>
      <c r="H89" s="87">
        <f>(G89+F89)*60%</f>
        <v>34.692</v>
      </c>
      <c r="I89" s="87"/>
      <c r="J89" s="87">
        <v>71.099999999999994</v>
      </c>
      <c r="K89" s="87">
        <f>J89*10%</f>
        <v>7.11</v>
      </c>
      <c r="L89" s="87">
        <v>82</v>
      </c>
      <c r="M89" s="87">
        <f>L89*10%</f>
        <v>8.1999999999999993</v>
      </c>
      <c r="N89" s="87">
        <f t="shared" si="2"/>
        <v>67.402000000000001</v>
      </c>
      <c r="O89" s="87" t="s">
        <v>28</v>
      </c>
      <c r="P89" s="87" t="s">
        <v>162</v>
      </c>
    </row>
    <row r="90" spans="1:16">
      <c r="A90" s="87">
        <v>86</v>
      </c>
      <c r="B90" s="87">
        <v>2003233001</v>
      </c>
      <c r="C90" s="89" t="s">
        <v>418</v>
      </c>
      <c r="D90" s="87">
        <v>80.5</v>
      </c>
      <c r="E90" s="87">
        <f>D90*20%</f>
        <v>16.100000000000001</v>
      </c>
      <c r="F90" s="96">
        <v>59.712000000000003</v>
      </c>
      <c r="G90" s="87">
        <v>0.31</v>
      </c>
      <c r="H90" s="87">
        <f>(G90+F90)*60%</f>
        <v>36.013199999999998</v>
      </c>
      <c r="I90" s="87"/>
      <c r="J90" s="87">
        <v>70.599999999999994</v>
      </c>
      <c r="K90" s="87">
        <f>J90*10%</f>
        <v>7.06</v>
      </c>
      <c r="L90" s="87">
        <v>80</v>
      </c>
      <c r="M90" s="87">
        <f>L90*10%</f>
        <v>8</v>
      </c>
      <c r="N90" s="87">
        <f t="shared" si="2"/>
        <v>67.173199999999994</v>
      </c>
      <c r="O90" s="87" t="s">
        <v>28</v>
      </c>
      <c r="P90" s="87" t="s">
        <v>162</v>
      </c>
    </row>
    <row r="91" spans="1:16">
      <c r="A91" s="94">
        <v>87</v>
      </c>
      <c r="B91" s="89">
        <v>2003232005</v>
      </c>
      <c r="C91" s="89" t="s">
        <v>419</v>
      </c>
      <c r="D91" s="87">
        <v>80</v>
      </c>
      <c r="E91" s="87">
        <f>PRODUCT(D91,0.2)</f>
        <v>16</v>
      </c>
      <c r="F91" s="96">
        <v>59.85</v>
      </c>
      <c r="G91" s="87">
        <v>0</v>
      </c>
      <c r="H91" s="87">
        <f>PRODUCT(F91+G91,0.6)</f>
        <v>35.909999999999997</v>
      </c>
      <c r="I91" s="87"/>
      <c r="J91" s="87">
        <v>70</v>
      </c>
      <c r="K91" s="87">
        <f>PRODUCT(J91,0.1)</f>
        <v>7</v>
      </c>
      <c r="L91" s="87">
        <v>80</v>
      </c>
      <c r="M91" s="87">
        <f>PRODUCT(L91,0.1)</f>
        <v>8</v>
      </c>
      <c r="N91" s="87">
        <f t="shared" si="2"/>
        <v>66.91</v>
      </c>
      <c r="O91" s="87" t="s">
        <v>28</v>
      </c>
      <c r="P91" s="87" t="s">
        <v>162</v>
      </c>
    </row>
    <row r="92" spans="1:16">
      <c r="A92" s="87">
        <v>88</v>
      </c>
      <c r="B92" s="87">
        <v>2003233025</v>
      </c>
      <c r="C92" s="89" t="s">
        <v>420</v>
      </c>
      <c r="D92" s="87">
        <v>80.5</v>
      </c>
      <c r="E92" s="87">
        <f>D92*20%</f>
        <v>16.100000000000001</v>
      </c>
      <c r="F92" s="96">
        <v>58.92</v>
      </c>
      <c r="G92" s="87">
        <v>0.42</v>
      </c>
      <c r="H92" s="87">
        <f>(G92+F92)*60%</f>
        <v>35.603999999999999</v>
      </c>
      <c r="I92" s="87"/>
      <c r="J92" s="87">
        <v>70</v>
      </c>
      <c r="K92" s="87">
        <f>J92*10%</f>
        <v>7</v>
      </c>
      <c r="L92" s="87">
        <v>81.5</v>
      </c>
      <c r="M92" s="87">
        <f>L92*10%</f>
        <v>8.15</v>
      </c>
      <c r="N92" s="87">
        <f t="shared" si="2"/>
        <v>66.853999999999999</v>
      </c>
      <c r="O92" s="87" t="s">
        <v>28</v>
      </c>
      <c r="P92" s="87" t="s">
        <v>162</v>
      </c>
    </row>
    <row r="93" spans="1:16">
      <c r="A93" s="94">
        <v>89</v>
      </c>
      <c r="B93" s="87">
        <v>2003233041</v>
      </c>
      <c r="C93" s="89" t="s">
        <v>421</v>
      </c>
      <c r="D93" s="87">
        <v>81.5</v>
      </c>
      <c r="E93" s="87">
        <f>D93*20%</f>
        <v>16.3</v>
      </c>
      <c r="F93" s="96">
        <v>58.72</v>
      </c>
      <c r="G93" s="87">
        <v>0.13</v>
      </c>
      <c r="H93" s="87">
        <f>(G93+F93)*60%</f>
        <v>35.31</v>
      </c>
      <c r="I93" s="87"/>
      <c r="J93" s="87">
        <v>70</v>
      </c>
      <c r="K93" s="87">
        <f>J93*10%</f>
        <v>7</v>
      </c>
      <c r="L93" s="87">
        <v>81.5</v>
      </c>
      <c r="M93" s="87">
        <f>L93*10%</f>
        <v>8.15</v>
      </c>
      <c r="N93" s="87">
        <f t="shared" si="2"/>
        <v>66.760000000000005</v>
      </c>
      <c r="O93" s="87" t="s">
        <v>29</v>
      </c>
      <c r="P93" s="87" t="s">
        <v>162</v>
      </c>
    </row>
    <row r="94" spans="1:16">
      <c r="A94" s="87">
        <v>90</v>
      </c>
      <c r="B94" s="89">
        <v>2003231040</v>
      </c>
      <c r="C94" s="89" t="s">
        <v>422</v>
      </c>
      <c r="D94" s="87">
        <v>84</v>
      </c>
      <c r="E94" s="87">
        <v>16.8</v>
      </c>
      <c r="F94" s="96">
        <f>PRODUCT(H94,5/3)-G94</f>
        <v>57.896000000000001</v>
      </c>
      <c r="G94" s="87">
        <v>0</v>
      </c>
      <c r="H94" s="87">
        <v>34.7376</v>
      </c>
      <c r="I94" s="87"/>
      <c r="J94" s="87">
        <v>70</v>
      </c>
      <c r="K94" s="87">
        <v>7</v>
      </c>
      <c r="L94" s="87">
        <v>80</v>
      </c>
      <c r="M94" s="87">
        <v>8</v>
      </c>
      <c r="N94" s="87">
        <f t="shared" si="2"/>
        <v>66.537599999999998</v>
      </c>
      <c r="O94" s="87" t="s">
        <v>28</v>
      </c>
      <c r="P94" s="87" t="s">
        <v>162</v>
      </c>
    </row>
    <row r="95" spans="1:16">
      <c r="A95" s="94">
        <v>91</v>
      </c>
      <c r="B95" s="87">
        <v>2003233028</v>
      </c>
      <c r="C95" s="89" t="s">
        <v>423</v>
      </c>
      <c r="D95" s="87">
        <v>81</v>
      </c>
      <c r="E95" s="87">
        <f>D95*20%</f>
        <v>16.2</v>
      </c>
      <c r="F95" s="96">
        <v>58.12</v>
      </c>
      <c r="G95" s="87">
        <v>0.38</v>
      </c>
      <c r="H95" s="87">
        <f>(G95+F95)*60%</f>
        <v>35.1</v>
      </c>
      <c r="I95" s="87"/>
      <c r="J95" s="87">
        <v>71.099999999999994</v>
      </c>
      <c r="K95" s="87">
        <f>J95*10%</f>
        <v>7.11</v>
      </c>
      <c r="L95" s="87">
        <v>81</v>
      </c>
      <c r="M95" s="87">
        <f>L95*10%</f>
        <v>8.1</v>
      </c>
      <c r="N95" s="87">
        <f t="shared" si="2"/>
        <v>66.510000000000005</v>
      </c>
      <c r="O95" s="87" t="s">
        <v>28</v>
      </c>
      <c r="P95" s="87" t="s">
        <v>162</v>
      </c>
    </row>
    <row r="96" spans="1:16">
      <c r="A96" s="87">
        <v>92</v>
      </c>
      <c r="B96" s="89">
        <v>2003231027</v>
      </c>
      <c r="C96" s="89" t="s">
        <v>424</v>
      </c>
      <c r="D96" s="87">
        <v>80</v>
      </c>
      <c r="E96" s="87">
        <v>16</v>
      </c>
      <c r="F96" s="96">
        <f>PRODUCT(H96,5/3)-G96</f>
        <v>59.095999999999997</v>
      </c>
      <c r="G96" s="87">
        <v>0</v>
      </c>
      <c r="H96" s="87">
        <v>35.457599999999999</v>
      </c>
      <c r="I96" s="87"/>
      <c r="J96" s="87">
        <v>70</v>
      </c>
      <c r="K96" s="87">
        <v>7</v>
      </c>
      <c r="L96" s="87">
        <v>80</v>
      </c>
      <c r="M96" s="87">
        <v>8</v>
      </c>
      <c r="N96" s="87">
        <f t="shared" si="2"/>
        <v>66.457599999999999</v>
      </c>
      <c r="O96" s="87" t="s">
        <v>28</v>
      </c>
      <c r="P96" s="87" t="s">
        <v>162</v>
      </c>
    </row>
    <row r="97" spans="1:16">
      <c r="A97" s="94">
        <v>93</v>
      </c>
      <c r="B97" s="89">
        <v>2003231036</v>
      </c>
      <c r="C97" s="89" t="s">
        <v>425</v>
      </c>
      <c r="D97" s="87">
        <v>80</v>
      </c>
      <c r="E97" s="87">
        <v>16</v>
      </c>
      <c r="F97" s="96">
        <f>PRODUCT(H97,5/3)-G97</f>
        <v>59.088000000000001</v>
      </c>
      <c r="G97" s="87">
        <v>0</v>
      </c>
      <c r="H97" s="87">
        <v>35.452800000000003</v>
      </c>
      <c r="I97" s="87"/>
      <c r="J97" s="87">
        <v>70</v>
      </c>
      <c r="K97" s="87">
        <v>7</v>
      </c>
      <c r="L97" s="87">
        <v>80</v>
      </c>
      <c r="M97" s="87">
        <v>8</v>
      </c>
      <c r="N97" s="87">
        <f t="shared" si="2"/>
        <v>66.452799999999996</v>
      </c>
      <c r="O97" s="87" t="s">
        <v>28</v>
      </c>
      <c r="P97" s="87" t="s">
        <v>162</v>
      </c>
    </row>
    <row r="98" spans="1:16">
      <c r="A98" s="87">
        <v>94</v>
      </c>
      <c r="B98" s="89">
        <v>2003231031</v>
      </c>
      <c r="C98" s="89" t="s">
        <v>426</v>
      </c>
      <c r="D98" s="87">
        <v>83</v>
      </c>
      <c r="E98" s="87">
        <v>16.600000000000001</v>
      </c>
      <c r="F98" s="96">
        <f>PRODUCT(H98,5/3)-G98</f>
        <v>57.951999999999998</v>
      </c>
      <c r="G98" s="87">
        <v>0</v>
      </c>
      <c r="H98" s="87">
        <v>34.7712</v>
      </c>
      <c r="I98" s="87"/>
      <c r="J98" s="87">
        <v>70</v>
      </c>
      <c r="K98" s="87">
        <v>7</v>
      </c>
      <c r="L98" s="87">
        <v>80</v>
      </c>
      <c r="M98" s="87">
        <v>8</v>
      </c>
      <c r="N98" s="87">
        <f t="shared" si="2"/>
        <v>66.371200000000002</v>
      </c>
      <c r="O98" s="87" t="s">
        <v>28</v>
      </c>
      <c r="P98" s="87" t="s">
        <v>162</v>
      </c>
    </row>
    <row r="99" spans="1:16">
      <c r="A99" s="94">
        <v>95</v>
      </c>
      <c r="B99" s="87">
        <v>2003233004</v>
      </c>
      <c r="C99" s="89" t="s">
        <v>427</v>
      </c>
      <c r="D99" s="87">
        <v>81</v>
      </c>
      <c r="E99" s="87">
        <f>D99*20%</f>
        <v>16.2</v>
      </c>
      <c r="F99" s="96">
        <v>58.3</v>
      </c>
      <c r="G99" s="87">
        <v>0</v>
      </c>
      <c r="H99" s="87">
        <f>(G99+F99)*60%</f>
        <v>34.979999999999997</v>
      </c>
      <c r="I99" s="87"/>
      <c r="J99" s="87">
        <v>70</v>
      </c>
      <c r="K99" s="87">
        <f>J99*10%</f>
        <v>7</v>
      </c>
      <c r="L99" s="87">
        <v>81.5</v>
      </c>
      <c r="M99" s="87">
        <f>L99*10%</f>
        <v>8.15</v>
      </c>
      <c r="N99" s="87">
        <f t="shared" si="2"/>
        <v>66.33</v>
      </c>
      <c r="O99" s="87" t="s">
        <v>28</v>
      </c>
      <c r="P99" s="87" t="s">
        <v>162</v>
      </c>
    </row>
    <row r="100" spans="1:16">
      <c r="A100" s="87">
        <v>96</v>
      </c>
      <c r="B100" s="87">
        <v>2003233023</v>
      </c>
      <c r="C100" s="89" t="s">
        <v>428</v>
      </c>
      <c r="D100" s="87">
        <v>80.5</v>
      </c>
      <c r="E100" s="87">
        <f>D100*20%</f>
        <v>16.100000000000001</v>
      </c>
      <c r="F100" s="96">
        <v>58.12</v>
      </c>
      <c r="G100" s="87">
        <v>0.24</v>
      </c>
      <c r="H100" s="87">
        <f>(G100+F100)*60%</f>
        <v>35.015999999999998</v>
      </c>
      <c r="I100" s="87"/>
      <c r="J100" s="87">
        <v>70.599999999999994</v>
      </c>
      <c r="K100" s="87">
        <f>J100*10%</f>
        <v>7.06</v>
      </c>
      <c r="L100" s="87">
        <v>81.5</v>
      </c>
      <c r="M100" s="87">
        <f>L100*10%</f>
        <v>8.15</v>
      </c>
      <c r="N100" s="87">
        <f t="shared" si="2"/>
        <v>66.325999999999993</v>
      </c>
      <c r="O100" s="87" t="s">
        <v>28</v>
      </c>
      <c r="P100" s="87" t="s">
        <v>162</v>
      </c>
    </row>
    <row r="101" spans="1:16">
      <c r="A101" s="94">
        <v>97</v>
      </c>
      <c r="B101" s="89">
        <v>2003232003</v>
      </c>
      <c r="C101" s="89" t="s">
        <v>429</v>
      </c>
      <c r="D101" s="87">
        <v>80</v>
      </c>
      <c r="E101" s="87">
        <f>PRODUCT(D101,0.2)</f>
        <v>16</v>
      </c>
      <c r="F101" s="96">
        <v>58.77</v>
      </c>
      <c r="G101" s="87">
        <v>0</v>
      </c>
      <c r="H101" s="87">
        <f>PRODUCT(F101+G101,0.6)</f>
        <v>35.262</v>
      </c>
      <c r="I101" s="87"/>
      <c r="J101" s="87">
        <v>70</v>
      </c>
      <c r="K101" s="87">
        <f>PRODUCT(J101,0.1)</f>
        <v>7</v>
      </c>
      <c r="L101" s="87">
        <v>80</v>
      </c>
      <c r="M101" s="87">
        <f>PRODUCT(L101,0.1)</f>
        <v>8</v>
      </c>
      <c r="N101" s="87">
        <f t="shared" ref="N101:N132" si="3">E101+H101+K101+M101</f>
        <v>66.262</v>
      </c>
      <c r="O101" s="87" t="s">
        <v>28</v>
      </c>
      <c r="P101" s="87" t="s">
        <v>162</v>
      </c>
    </row>
    <row r="102" spans="1:16">
      <c r="A102" s="87">
        <v>98</v>
      </c>
      <c r="B102" s="89">
        <v>2003232009</v>
      </c>
      <c r="C102" s="89" t="s">
        <v>430</v>
      </c>
      <c r="D102" s="87">
        <v>80</v>
      </c>
      <c r="E102" s="87">
        <f>PRODUCT(D102,0.2)</f>
        <v>16</v>
      </c>
      <c r="F102" s="96">
        <v>58.7</v>
      </c>
      <c r="G102" s="87">
        <v>0</v>
      </c>
      <c r="H102" s="87">
        <f>PRODUCT(F102+G102,0.6)</f>
        <v>35.22</v>
      </c>
      <c r="I102" s="87"/>
      <c r="J102" s="87">
        <v>70</v>
      </c>
      <c r="K102" s="87">
        <f>PRODUCT(J102,0.1)</f>
        <v>7</v>
      </c>
      <c r="L102" s="87">
        <v>80</v>
      </c>
      <c r="M102" s="87">
        <f>PRODUCT(L102,0.1)</f>
        <v>8</v>
      </c>
      <c r="N102" s="87">
        <f t="shared" si="3"/>
        <v>66.22</v>
      </c>
      <c r="O102" s="87" t="s">
        <v>28</v>
      </c>
      <c r="P102" s="87" t="s">
        <v>162</v>
      </c>
    </row>
    <row r="103" spans="1:16">
      <c r="A103" s="94">
        <v>99</v>
      </c>
      <c r="B103" s="89">
        <v>2003231017</v>
      </c>
      <c r="C103" s="89" t="s">
        <v>431</v>
      </c>
      <c r="D103" s="87">
        <v>80</v>
      </c>
      <c r="E103" s="87">
        <v>16</v>
      </c>
      <c r="F103" s="96">
        <f>PRODUCT(H103,5/3)-G103</f>
        <v>58.671999999999997</v>
      </c>
      <c r="G103" s="87">
        <v>0</v>
      </c>
      <c r="H103" s="87">
        <v>35.203200000000002</v>
      </c>
      <c r="I103" s="87"/>
      <c r="J103" s="87">
        <v>70</v>
      </c>
      <c r="K103" s="87">
        <v>7</v>
      </c>
      <c r="L103" s="87">
        <v>80</v>
      </c>
      <c r="M103" s="87">
        <v>8</v>
      </c>
      <c r="N103" s="87">
        <f t="shared" si="3"/>
        <v>66.203199999999995</v>
      </c>
      <c r="O103" s="87" t="s">
        <v>28</v>
      </c>
      <c r="P103" s="87" t="s">
        <v>162</v>
      </c>
    </row>
    <row r="104" spans="1:16">
      <c r="A104" s="87">
        <v>100</v>
      </c>
      <c r="B104" s="87">
        <v>2003233026</v>
      </c>
      <c r="C104" s="89" t="s">
        <v>432</v>
      </c>
      <c r="D104" s="87">
        <v>80.5</v>
      </c>
      <c r="E104" s="87">
        <f>D104*20%</f>
        <v>16.100000000000001</v>
      </c>
      <c r="F104" s="96">
        <v>56.19</v>
      </c>
      <c r="G104" s="87">
        <v>0.97</v>
      </c>
      <c r="H104" s="87">
        <f>(G104+F104)*60%</f>
        <v>34.295999999999999</v>
      </c>
      <c r="I104" s="87"/>
      <c r="J104" s="87">
        <v>75.5</v>
      </c>
      <c r="K104" s="87">
        <f>J104*10%</f>
        <v>7.55</v>
      </c>
      <c r="L104" s="87">
        <v>82</v>
      </c>
      <c r="M104" s="87">
        <f>L104*10%</f>
        <v>8.1999999999999993</v>
      </c>
      <c r="N104" s="87">
        <f t="shared" si="3"/>
        <v>66.146000000000001</v>
      </c>
      <c r="O104" s="87" t="s">
        <v>28</v>
      </c>
      <c r="P104" s="87" t="s">
        <v>162</v>
      </c>
    </row>
    <row r="105" spans="1:16">
      <c r="A105" s="94">
        <v>101</v>
      </c>
      <c r="B105" s="89">
        <v>2003232007</v>
      </c>
      <c r="C105" s="89" t="s">
        <v>433</v>
      </c>
      <c r="D105" s="87">
        <v>80</v>
      </c>
      <c r="E105" s="87">
        <f>PRODUCT(D105,0.2)</f>
        <v>16</v>
      </c>
      <c r="F105" s="96">
        <v>58.49</v>
      </c>
      <c r="G105" s="87">
        <v>0</v>
      </c>
      <c r="H105" s="87">
        <f>PRODUCT(F105+G105,0.6)</f>
        <v>35.094000000000001</v>
      </c>
      <c r="I105" s="87"/>
      <c r="J105" s="87">
        <v>70</v>
      </c>
      <c r="K105" s="87">
        <f>PRODUCT(J105,0.1)</f>
        <v>7</v>
      </c>
      <c r="L105" s="87">
        <v>80</v>
      </c>
      <c r="M105" s="87">
        <f>PRODUCT(L105,0.1)</f>
        <v>8</v>
      </c>
      <c r="N105" s="87">
        <f t="shared" si="3"/>
        <v>66.093999999999994</v>
      </c>
      <c r="O105" s="87" t="s">
        <v>28</v>
      </c>
      <c r="P105" s="87" t="s">
        <v>162</v>
      </c>
    </row>
    <row r="106" spans="1:16">
      <c r="A106" s="87">
        <v>102</v>
      </c>
      <c r="B106" s="87">
        <v>2003233049</v>
      </c>
      <c r="C106" s="89" t="s">
        <v>434</v>
      </c>
      <c r="D106" s="87">
        <v>80.5</v>
      </c>
      <c r="E106" s="87">
        <f t="shared" ref="E106:E112" si="4">D106*20%</f>
        <v>16.100000000000001</v>
      </c>
      <c r="F106" s="96">
        <v>57.98</v>
      </c>
      <c r="G106" s="87">
        <v>0</v>
      </c>
      <c r="H106" s="87">
        <f t="shared" ref="H106:H112" si="5">(G106+F106)*60%</f>
        <v>34.787999999999997</v>
      </c>
      <c r="I106" s="87"/>
      <c r="J106" s="87">
        <v>70.5</v>
      </c>
      <c r="K106" s="87">
        <f t="shared" ref="K106:K112" si="6">J106*10%</f>
        <v>7.05</v>
      </c>
      <c r="L106" s="87">
        <v>81</v>
      </c>
      <c r="M106" s="87">
        <f t="shared" ref="M106:M112" si="7">L106*10%</f>
        <v>8.1</v>
      </c>
      <c r="N106" s="87">
        <f t="shared" si="3"/>
        <v>66.037999999999997</v>
      </c>
      <c r="O106" s="87" t="s">
        <v>28</v>
      </c>
      <c r="P106" s="87" t="s">
        <v>162</v>
      </c>
    </row>
    <row r="107" spans="1:16">
      <c r="A107" s="94">
        <v>103</v>
      </c>
      <c r="B107" s="87">
        <v>2003233022</v>
      </c>
      <c r="C107" s="89" t="s">
        <v>435</v>
      </c>
      <c r="D107" s="87">
        <v>80.5</v>
      </c>
      <c r="E107" s="87">
        <f t="shared" si="4"/>
        <v>16.100000000000001</v>
      </c>
      <c r="F107" s="96">
        <v>57.52</v>
      </c>
      <c r="G107" s="87">
        <v>0.35</v>
      </c>
      <c r="H107" s="87">
        <f t="shared" si="5"/>
        <v>34.722000000000001</v>
      </c>
      <c r="I107" s="87"/>
      <c r="J107" s="87">
        <v>70</v>
      </c>
      <c r="K107" s="87">
        <f t="shared" si="6"/>
        <v>7</v>
      </c>
      <c r="L107" s="87">
        <v>80.5</v>
      </c>
      <c r="M107" s="87">
        <f t="shared" si="7"/>
        <v>8.0500000000000007</v>
      </c>
      <c r="N107" s="87">
        <f t="shared" si="3"/>
        <v>65.872</v>
      </c>
      <c r="O107" s="87" t="s">
        <v>28</v>
      </c>
      <c r="P107" s="87" t="s">
        <v>162</v>
      </c>
    </row>
    <row r="108" spans="1:16">
      <c r="A108" s="87">
        <v>104</v>
      </c>
      <c r="B108" s="87">
        <v>2003233012</v>
      </c>
      <c r="C108" s="89" t="s">
        <v>436</v>
      </c>
      <c r="D108" s="87">
        <v>80</v>
      </c>
      <c r="E108" s="87">
        <f t="shared" si="4"/>
        <v>16</v>
      </c>
      <c r="F108" s="96">
        <v>57.52</v>
      </c>
      <c r="G108" s="87">
        <v>0</v>
      </c>
      <c r="H108" s="87">
        <f t="shared" si="5"/>
        <v>34.512</v>
      </c>
      <c r="I108" s="87"/>
      <c r="J108" s="87">
        <v>70.5</v>
      </c>
      <c r="K108" s="87">
        <f t="shared" si="6"/>
        <v>7.05</v>
      </c>
      <c r="L108" s="87">
        <v>80.5</v>
      </c>
      <c r="M108" s="87">
        <f t="shared" si="7"/>
        <v>8.0500000000000007</v>
      </c>
      <c r="N108" s="87">
        <f t="shared" si="3"/>
        <v>65.611999999999995</v>
      </c>
      <c r="O108" s="87" t="s">
        <v>28</v>
      </c>
      <c r="P108" s="87" t="s">
        <v>162</v>
      </c>
    </row>
    <row r="109" spans="1:16">
      <c r="A109" s="94">
        <v>105</v>
      </c>
      <c r="B109" s="87">
        <v>2003233053</v>
      </c>
      <c r="C109" s="89" t="s">
        <v>437</v>
      </c>
      <c r="D109" s="87">
        <v>80.5</v>
      </c>
      <c r="E109" s="87">
        <f t="shared" si="4"/>
        <v>16.100000000000001</v>
      </c>
      <c r="F109" s="96">
        <v>55.95</v>
      </c>
      <c r="G109" s="87">
        <v>0.15</v>
      </c>
      <c r="H109" s="87">
        <f t="shared" si="5"/>
        <v>33.659999999999997</v>
      </c>
      <c r="I109" s="87"/>
      <c r="J109" s="87">
        <v>75.5</v>
      </c>
      <c r="K109" s="87">
        <f t="shared" si="6"/>
        <v>7.55</v>
      </c>
      <c r="L109" s="87">
        <v>82</v>
      </c>
      <c r="M109" s="87">
        <f t="shared" si="7"/>
        <v>8.1999999999999993</v>
      </c>
      <c r="N109" s="87">
        <f t="shared" si="3"/>
        <v>65.510000000000005</v>
      </c>
      <c r="O109" s="87" t="s">
        <v>28</v>
      </c>
      <c r="P109" s="87" t="s">
        <v>162</v>
      </c>
    </row>
    <row r="110" spans="1:16">
      <c r="A110" s="87">
        <v>106</v>
      </c>
      <c r="B110" s="87">
        <v>2003233009</v>
      </c>
      <c r="C110" s="89" t="s">
        <v>438</v>
      </c>
      <c r="D110" s="87">
        <v>80.5</v>
      </c>
      <c r="E110" s="87">
        <f t="shared" si="4"/>
        <v>16.100000000000001</v>
      </c>
      <c r="F110" s="96">
        <v>52.14</v>
      </c>
      <c r="G110" s="87">
        <v>0.53</v>
      </c>
      <c r="H110" s="87">
        <f t="shared" si="5"/>
        <v>31.602</v>
      </c>
      <c r="I110" s="87"/>
      <c r="J110" s="87">
        <v>94</v>
      </c>
      <c r="K110" s="87">
        <f t="shared" si="6"/>
        <v>9.4</v>
      </c>
      <c r="L110" s="87">
        <v>81</v>
      </c>
      <c r="M110" s="87">
        <f t="shared" si="7"/>
        <v>8.1</v>
      </c>
      <c r="N110" s="87">
        <f t="shared" si="3"/>
        <v>65.201999999999998</v>
      </c>
      <c r="O110" s="87" t="s">
        <v>28</v>
      </c>
      <c r="P110" s="87" t="s">
        <v>162</v>
      </c>
    </row>
    <row r="111" spans="1:16">
      <c r="A111" s="94">
        <v>107</v>
      </c>
      <c r="B111" s="87">
        <v>2003233050</v>
      </c>
      <c r="C111" s="89" t="s">
        <v>439</v>
      </c>
      <c r="D111" s="87">
        <v>81.5</v>
      </c>
      <c r="E111" s="87">
        <f t="shared" si="4"/>
        <v>16.3</v>
      </c>
      <c r="F111" s="96">
        <v>55.56</v>
      </c>
      <c r="G111" s="87">
        <v>0.67</v>
      </c>
      <c r="H111" s="87">
        <f t="shared" si="5"/>
        <v>33.738</v>
      </c>
      <c r="I111" s="87"/>
      <c r="J111" s="87">
        <v>70</v>
      </c>
      <c r="K111" s="87">
        <f t="shared" si="6"/>
        <v>7</v>
      </c>
      <c r="L111" s="87">
        <v>80</v>
      </c>
      <c r="M111" s="87">
        <f t="shared" si="7"/>
        <v>8</v>
      </c>
      <c r="N111" s="87">
        <f t="shared" si="3"/>
        <v>65.037999999999997</v>
      </c>
      <c r="O111" s="87" t="s">
        <v>29</v>
      </c>
      <c r="P111" s="87" t="s">
        <v>330</v>
      </c>
    </row>
    <row r="112" spans="1:16">
      <c r="A112" s="87">
        <v>108</v>
      </c>
      <c r="B112" s="87">
        <v>2003233015</v>
      </c>
      <c r="C112" s="89" t="s">
        <v>440</v>
      </c>
      <c r="D112" s="87">
        <v>81</v>
      </c>
      <c r="E112" s="87">
        <f t="shared" si="4"/>
        <v>16.2</v>
      </c>
      <c r="F112" s="96">
        <v>55.14</v>
      </c>
      <c r="G112" s="87">
        <v>0.85</v>
      </c>
      <c r="H112" s="87">
        <f t="shared" si="5"/>
        <v>33.594000000000001</v>
      </c>
      <c r="I112" s="87"/>
      <c r="J112" s="87">
        <v>71.599999999999994</v>
      </c>
      <c r="K112" s="87">
        <f t="shared" si="6"/>
        <v>7.16</v>
      </c>
      <c r="L112" s="87">
        <v>80.5</v>
      </c>
      <c r="M112" s="87">
        <f t="shared" si="7"/>
        <v>8.0500000000000007</v>
      </c>
      <c r="N112" s="87">
        <f t="shared" si="3"/>
        <v>65.004000000000005</v>
      </c>
      <c r="O112" s="87" t="s">
        <v>28</v>
      </c>
      <c r="P112" s="87" t="s">
        <v>162</v>
      </c>
    </row>
    <row r="113" spans="1:16">
      <c r="A113" s="94">
        <v>109</v>
      </c>
      <c r="B113" s="89">
        <v>2003231009</v>
      </c>
      <c r="C113" s="89" t="s">
        <v>441</v>
      </c>
      <c r="D113" s="87">
        <v>80</v>
      </c>
      <c r="E113" s="87">
        <v>16</v>
      </c>
      <c r="F113" s="96">
        <f>PRODUCT(H113,5/3)-G113</f>
        <v>56.472000000000001</v>
      </c>
      <c r="G113" s="87">
        <v>0</v>
      </c>
      <c r="H113" s="87">
        <v>33.883200000000002</v>
      </c>
      <c r="I113" s="87"/>
      <c r="J113" s="87">
        <v>70</v>
      </c>
      <c r="K113" s="87">
        <v>7</v>
      </c>
      <c r="L113" s="87">
        <v>80</v>
      </c>
      <c r="M113" s="87">
        <v>8</v>
      </c>
      <c r="N113" s="87">
        <f t="shared" si="3"/>
        <v>64.883200000000002</v>
      </c>
      <c r="O113" s="87" t="s">
        <v>28</v>
      </c>
      <c r="P113" s="87" t="s">
        <v>162</v>
      </c>
    </row>
    <row r="114" spans="1:16">
      <c r="A114" s="87">
        <v>110</v>
      </c>
      <c r="B114" s="87">
        <v>2003233054</v>
      </c>
      <c r="C114" s="89" t="s">
        <v>442</v>
      </c>
      <c r="D114" s="87">
        <v>81</v>
      </c>
      <c r="E114" s="87">
        <f>D114*20%</f>
        <v>16.2</v>
      </c>
      <c r="F114" s="96">
        <v>55.65</v>
      </c>
      <c r="G114" s="87">
        <v>0.13</v>
      </c>
      <c r="H114" s="87">
        <f>(G114+F114)*60%</f>
        <v>33.468000000000004</v>
      </c>
      <c r="I114" s="87"/>
      <c r="J114" s="87">
        <v>70.5</v>
      </c>
      <c r="K114" s="87">
        <f>J114*10%</f>
        <v>7.05</v>
      </c>
      <c r="L114" s="87">
        <v>81.5</v>
      </c>
      <c r="M114" s="87">
        <f>L114*10%</f>
        <v>8.15</v>
      </c>
      <c r="N114" s="87">
        <f t="shared" si="3"/>
        <v>64.867999999999995</v>
      </c>
      <c r="O114" s="87" t="s">
        <v>28</v>
      </c>
      <c r="P114" s="87" t="s">
        <v>162</v>
      </c>
    </row>
    <row r="115" spans="1:16">
      <c r="A115" s="94">
        <v>111</v>
      </c>
      <c r="B115" s="87">
        <v>2003233008</v>
      </c>
      <c r="C115" s="89" t="s">
        <v>443</v>
      </c>
      <c r="D115" s="87">
        <v>80.5</v>
      </c>
      <c r="E115" s="87">
        <f>D115*20%</f>
        <v>16.100000000000001</v>
      </c>
      <c r="F115" s="96">
        <v>55.21</v>
      </c>
      <c r="G115" s="87">
        <v>0.68</v>
      </c>
      <c r="H115" s="87">
        <f>(G115+F115)*60%</f>
        <v>33.533999999999999</v>
      </c>
      <c r="I115" s="87"/>
      <c r="J115" s="87">
        <v>70</v>
      </c>
      <c r="K115" s="87">
        <f>J115*10%</f>
        <v>7</v>
      </c>
      <c r="L115" s="87">
        <v>82</v>
      </c>
      <c r="M115" s="87">
        <f>L115*10%</f>
        <v>8.1999999999999993</v>
      </c>
      <c r="N115" s="87">
        <f t="shared" si="3"/>
        <v>64.834000000000003</v>
      </c>
      <c r="O115" s="87" t="s">
        <v>28</v>
      </c>
      <c r="P115" s="87" t="s">
        <v>162</v>
      </c>
    </row>
    <row r="116" spans="1:16">
      <c r="A116" s="87">
        <v>112</v>
      </c>
      <c r="B116" s="87">
        <v>2003233014</v>
      </c>
      <c r="C116" s="89" t="s">
        <v>444</v>
      </c>
      <c r="D116" s="87">
        <v>81</v>
      </c>
      <c r="E116" s="87">
        <f>D116*20%</f>
        <v>16.2</v>
      </c>
      <c r="F116" s="96">
        <v>55.14</v>
      </c>
      <c r="G116" s="87">
        <v>0.64</v>
      </c>
      <c r="H116" s="87">
        <f>(G116+F116)*60%</f>
        <v>33.468000000000004</v>
      </c>
      <c r="I116" s="87"/>
      <c r="J116" s="87">
        <v>70</v>
      </c>
      <c r="K116" s="87">
        <f>J116*10%</f>
        <v>7</v>
      </c>
      <c r="L116" s="87">
        <v>81.5</v>
      </c>
      <c r="M116" s="87">
        <f>L116*10%</f>
        <v>8.15</v>
      </c>
      <c r="N116" s="87">
        <f t="shared" si="3"/>
        <v>64.817999999999998</v>
      </c>
      <c r="O116" s="87" t="s">
        <v>28</v>
      </c>
      <c r="P116" s="87" t="s">
        <v>162</v>
      </c>
    </row>
    <row r="117" spans="1:16">
      <c r="A117" s="94">
        <v>113</v>
      </c>
      <c r="B117" s="89">
        <v>2003231005</v>
      </c>
      <c r="C117" s="89" t="s">
        <v>445</v>
      </c>
      <c r="D117" s="87">
        <v>80</v>
      </c>
      <c r="E117" s="87">
        <v>16</v>
      </c>
      <c r="F117" s="96">
        <f>PRODUCT(H117,5/3)-G117</f>
        <v>56.192</v>
      </c>
      <c r="G117" s="87">
        <v>0</v>
      </c>
      <c r="H117" s="87">
        <v>33.715200000000003</v>
      </c>
      <c r="I117" s="87"/>
      <c r="J117" s="87">
        <v>70</v>
      </c>
      <c r="K117" s="87">
        <v>7</v>
      </c>
      <c r="L117" s="87">
        <v>80</v>
      </c>
      <c r="M117" s="87">
        <v>8</v>
      </c>
      <c r="N117" s="87">
        <f t="shared" si="3"/>
        <v>64.715199999999996</v>
      </c>
      <c r="O117" s="87" t="s">
        <v>28</v>
      </c>
      <c r="P117" s="87" t="s">
        <v>162</v>
      </c>
    </row>
    <row r="118" spans="1:16">
      <c r="A118" s="87">
        <v>114</v>
      </c>
      <c r="B118" s="87">
        <v>2003233010</v>
      </c>
      <c r="C118" s="89" t="s">
        <v>446</v>
      </c>
      <c r="D118" s="87">
        <v>80</v>
      </c>
      <c r="E118" s="87">
        <f>D118*20%</f>
        <v>16</v>
      </c>
      <c r="F118" s="96">
        <v>56.02</v>
      </c>
      <c r="G118" s="87">
        <v>0.1</v>
      </c>
      <c r="H118" s="87">
        <f>(G118+F118)*60%</f>
        <v>33.671999999999997</v>
      </c>
      <c r="I118" s="87"/>
      <c r="J118" s="87">
        <v>70</v>
      </c>
      <c r="K118" s="87">
        <f>J118*10%</f>
        <v>7</v>
      </c>
      <c r="L118" s="87">
        <v>80</v>
      </c>
      <c r="M118" s="87">
        <f>L118*10%</f>
        <v>8</v>
      </c>
      <c r="N118" s="87">
        <f t="shared" si="3"/>
        <v>64.671999999999997</v>
      </c>
      <c r="O118" s="87" t="s">
        <v>28</v>
      </c>
      <c r="P118" s="87" t="s">
        <v>162</v>
      </c>
    </row>
    <row r="119" spans="1:16">
      <c r="A119" s="94">
        <v>115</v>
      </c>
      <c r="B119" s="89">
        <v>2003232017</v>
      </c>
      <c r="C119" s="89" t="s">
        <v>447</v>
      </c>
      <c r="D119" s="87">
        <v>80</v>
      </c>
      <c r="E119" s="87">
        <f>PRODUCT(D119,0.2)</f>
        <v>16</v>
      </c>
      <c r="F119" s="96">
        <v>55.66</v>
      </c>
      <c r="G119" s="87">
        <v>0</v>
      </c>
      <c r="H119" s="87">
        <f>PRODUCT(F119+G119,0.6)</f>
        <v>33.396000000000001</v>
      </c>
      <c r="I119" s="87"/>
      <c r="J119" s="87">
        <v>70</v>
      </c>
      <c r="K119" s="87">
        <f>PRODUCT(J119,0.1)</f>
        <v>7</v>
      </c>
      <c r="L119" s="87">
        <v>80</v>
      </c>
      <c r="M119" s="87">
        <f>PRODUCT(L119,0.1)</f>
        <v>8</v>
      </c>
      <c r="N119" s="87">
        <f t="shared" si="3"/>
        <v>64.396000000000001</v>
      </c>
      <c r="O119" s="87" t="s">
        <v>28</v>
      </c>
      <c r="P119" s="87" t="s">
        <v>162</v>
      </c>
    </row>
    <row r="120" spans="1:16">
      <c r="A120" s="87">
        <v>116</v>
      </c>
      <c r="B120" s="87">
        <v>2003233013</v>
      </c>
      <c r="C120" s="89" t="s">
        <v>448</v>
      </c>
      <c r="D120" s="87">
        <v>80.5</v>
      </c>
      <c r="E120" s="87">
        <f>D120*20%</f>
        <v>16.100000000000001</v>
      </c>
      <c r="F120" s="96">
        <v>54.59</v>
      </c>
      <c r="G120" s="87">
        <v>0.24</v>
      </c>
      <c r="H120" s="87">
        <f>(G120+F120)*60%</f>
        <v>32.898000000000003</v>
      </c>
      <c r="I120" s="87"/>
      <c r="J120" s="87">
        <v>70.5</v>
      </c>
      <c r="K120" s="87">
        <f>J120*10%</f>
        <v>7.05</v>
      </c>
      <c r="L120" s="87">
        <v>81.5</v>
      </c>
      <c r="M120" s="87">
        <f>L120*10%</f>
        <v>8.15</v>
      </c>
      <c r="N120" s="87">
        <f t="shared" si="3"/>
        <v>64.197999999999993</v>
      </c>
      <c r="O120" s="87" t="s">
        <v>28</v>
      </c>
      <c r="P120" s="87" t="s">
        <v>162</v>
      </c>
    </row>
    <row r="121" spans="1:16">
      <c r="A121" s="94">
        <v>117</v>
      </c>
      <c r="B121" s="87">
        <v>2003233037</v>
      </c>
      <c r="C121" s="89" t="s">
        <v>449</v>
      </c>
      <c r="D121" s="87">
        <v>81.5</v>
      </c>
      <c r="E121" s="87">
        <f>D121*20%</f>
        <v>16.3</v>
      </c>
      <c r="F121" s="96">
        <v>54</v>
      </c>
      <c r="G121" s="87">
        <v>0.26</v>
      </c>
      <c r="H121" s="87">
        <f>(G121+F121)*60%</f>
        <v>32.555999999999997</v>
      </c>
      <c r="I121" s="87"/>
      <c r="J121" s="87">
        <v>70.5</v>
      </c>
      <c r="K121" s="87">
        <f>J121*10%</f>
        <v>7.05</v>
      </c>
      <c r="L121" s="87">
        <v>81.5</v>
      </c>
      <c r="M121" s="87">
        <f>L121*10%</f>
        <v>8.15</v>
      </c>
      <c r="N121" s="87">
        <f t="shared" si="3"/>
        <v>64.055999999999997</v>
      </c>
      <c r="O121" s="87" t="s">
        <v>28</v>
      </c>
      <c r="P121" s="87" t="s">
        <v>162</v>
      </c>
    </row>
    <row r="122" spans="1:16">
      <c r="A122" s="87">
        <v>118</v>
      </c>
      <c r="B122" s="87">
        <v>2003233039</v>
      </c>
      <c r="C122" s="89" t="s">
        <v>450</v>
      </c>
      <c r="D122" s="87">
        <v>81.5</v>
      </c>
      <c r="E122" s="87">
        <f>D122*20%</f>
        <v>16.3</v>
      </c>
      <c r="F122" s="96">
        <v>53.11</v>
      </c>
      <c r="G122" s="87">
        <v>0.4</v>
      </c>
      <c r="H122" s="87">
        <f>(G122+F122)*60%</f>
        <v>32.106000000000002</v>
      </c>
      <c r="I122" s="87"/>
      <c r="J122" s="87">
        <v>71</v>
      </c>
      <c r="K122" s="87">
        <f>J122*10%</f>
        <v>7.1</v>
      </c>
      <c r="L122" s="87">
        <v>83</v>
      </c>
      <c r="M122" s="87">
        <f>L122*10%</f>
        <v>8.3000000000000007</v>
      </c>
      <c r="N122" s="87">
        <f t="shared" si="3"/>
        <v>63.805999999999997</v>
      </c>
      <c r="O122" s="87" t="s">
        <v>28</v>
      </c>
      <c r="P122" s="87" t="s">
        <v>162</v>
      </c>
    </row>
    <row r="123" spans="1:16">
      <c r="A123" s="94">
        <v>119</v>
      </c>
      <c r="B123" s="89">
        <v>2003231016</v>
      </c>
      <c r="C123" s="89" t="s">
        <v>451</v>
      </c>
      <c r="D123" s="87">
        <v>80</v>
      </c>
      <c r="E123" s="87">
        <v>16</v>
      </c>
      <c r="F123" s="96">
        <f>PRODUCT(H123,5/3)-G123</f>
        <v>54.328000000000003</v>
      </c>
      <c r="G123" s="87">
        <v>0</v>
      </c>
      <c r="H123" s="87">
        <v>32.596800000000002</v>
      </c>
      <c r="I123" s="87"/>
      <c r="J123" s="87">
        <v>70</v>
      </c>
      <c r="K123" s="87">
        <v>7</v>
      </c>
      <c r="L123" s="87">
        <v>80</v>
      </c>
      <c r="M123" s="87">
        <v>8</v>
      </c>
      <c r="N123" s="87">
        <f t="shared" si="3"/>
        <v>63.596800000000002</v>
      </c>
      <c r="O123" s="87" t="s">
        <v>28</v>
      </c>
      <c r="P123" s="87" t="s">
        <v>162</v>
      </c>
    </row>
    <row r="124" spans="1:16">
      <c r="A124" s="87">
        <v>120</v>
      </c>
      <c r="B124" s="89">
        <v>2003231014</v>
      </c>
      <c r="C124" s="89" t="s">
        <v>452</v>
      </c>
      <c r="D124" s="87">
        <v>80</v>
      </c>
      <c r="E124" s="87">
        <v>16</v>
      </c>
      <c r="F124" s="96">
        <f>PRODUCT(H124,5/3)-G124</f>
        <v>54.233333333333299</v>
      </c>
      <c r="G124" s="87">
        <v>0</v>
      </c>
      <c r="H124" s="87">
        <v>32.54</v>
      </c>
      <c r="I124" s="87"/>
      <c r="J124" s="87">
        <v>70</v>
      </c>
      <c r="K124" s="87">
        <v>7</v>
      </c>
      <c r="L124" s="87">
        <v>80</v>
      </c>
      <c r="M124" s="87">
        <v>8</v>
      </c>
      <c r="N124" s="87">
        <f t="shared" si="3"/>
        <v>63.54</v>
      </c>
      <c r="O124" s="87" t="s">
        <v>28</v>
      </c>
      <c r="P124" s="87" t="s">
        <v>162</v>
      </c>
    </row>
    <row r="125" spans="1:16">
      <c r="A125" s="94">
        <v>121</v>
      </c>
      <c r="B125" s="89">
        <v>2003232027</v>
      </c>
      <c r="C125" s="89" t="s">
        <v>453</v>
      </c>
      <c r="D125" s="87">
        <v>80</v>
      </c>
      <c r="E125" s="87">
        <f>PRODUCT(D125,0.2)</f>
        <v>16</v>
      </c>
      <c r="F125" s="96">
        <v>54</v>
      </c>
      <c r="G125" s="87">
        <v>0</v>
      </c>
      <c r="H125" s="87">
        <f>PRODUCT(F125+G125,0.6)</f>
        <v>32.4</v>
      </c>
      <c r="I125" s="87"/>
      <c r="J125" s="87">
        <v>70</v>
      </c>
      <c r="K125" s="87">
        <f>PRODUCT(J125,0.1)</f>
        <v>7</v>
      </c>
      <c r="L125" s="87">
        <v>80</v>
      </c>
      <c r="M125" s="87">
        <f>PRODUCT(L125,0.1)</f>
        <v>8</v>
      </c>
      <c r="N125" s="87">
        <f t="shared" si="3"/>
        <v>63.4</v>
      </c>
      <c r="O125" s="87" t="s">
        <v>28</v>
      </c>
      <c r="P125" s="87" t="s">
        <v>162</v>
      </c>
    </row>
    <row r="126" spans="1:16">
      <c r="A126" s="87">
        <v>122</v>
      </c>
      <c r="B126" s="87">
        <v>2003233017</v>
      </c>
      <c r="C126" s="89" t="s">
        <v>454</v>
      </c>
      <c r="D126" s="87">
        <v>80.5</v>
      </c>
      <c r="E126" s="87">
        <f t="shared" ref="E126:E131" si="8">D126*20%</f>
        <v>16.100000000000001</v>
      </c>
      <c r="F126" s="96">
        <v>52.38</v>
      </c>
      <c r="G126" s="87">
        <v>0.16</v>
      </c>
      <c r="H126" s="87">
        <f t="shared" ref="H126:H131" si="9">(G126+F126)*60%</f>
        <v>31.524000000000001</v>
      </c>
      <c r="I126" s="87"/>
      <c r="J126" s="87">
        <v>70</v>
      </c>
      <c r="K126" s="87">
        <f t="shared" ref="K126:K131" si="10">J126*10%</f>
        <v>7</v>
      </c>
      <c r="L126" s="87">
        <v>80</v>
      </c>
      <c r="M126" s="87">
        <f t="shared" ref="M126:M131" si="11">L126*10%</f>
        <v>8</v>
      </c>
      <c r="N126" s="87">
        <f t="shared" si="3"/>
        <v>62.624000000000002</v>
      </c>
      <c r="O126" s="87" t="s">
        <v>28</v>
      </c>
      <c r="P126" s="87" t="s">
        <v>162</v>
      </c>
    </row>
    <row r="127" spans="1:16">
      <c r="A127" s="94">
        <v>123</v>
      </c>
      <c r="B127" s="87">
        <v>2003233016</v>
      </c>
      <c r="C127" s="89" t="s">
        <v>455</v>
      </c>
      <c r="D127" s="87">
        <v>80.5</v>
      </c>
      <c r="E127" s="87">
        <f t="shared" si="8"/>
        <v>16.100000000000001</v>
      </c>
      <c r="F127" s="96">
        <v>51.4</v>
      </c>
      <c r="G127" s="87">
        <v>0.46</v>
      </c>
      <c r="H127" s="87">
        <f t="shared" si="9"/>
        <v>31.116</v>
      </c>
      <c r="I127" s="87"/>
      <c r="J127" s="87">
        <v>71</v>
      </c>
      <c r="K127" s="87">
        <f t="shared" si="10"/>
        <v>7.1</v>
      </c>
      <c r="L127" s="87">
        <v>83</v>
      </c>
      <c r="M127" s="87">
        <f t="shared" si="11"/>
        <v>8.3000000000000007</v>
      </c>
      <c r="N127" s="87">
        <f t="shared" si="3"/>
        <v>62.616</v>
      </c>
      <c r="O127" s="87" t="s">
        <v>28</v>
      </c>
      <c r="P127" s="87" t="s">
        <v>162</v>
      </c>
    </row>
    <row r="128" spans="1:16">
      <c r="A128" s="87">
        <v>124</v>
      </c>
      <c r="B128" s="87">
        <v>2003233011</v>
      </c>
      <c r="C128" s="89" t="s">
        <v>456</v>
      </c>
      <c r="D128" s="87">
        <v>80</v>
      </c>
      <c r="E128" s="87">
        <f t="shared" si="8"/>
        <v>16</v>
      </c>
      <c r="F128" s="96">
        <v>52.05</v>
      </c>
      <c r="G128" s="87">
        <v>0.1</v>
      </c>
      <c r="H128" s="87">
        <f t="shared" si="9"/>
        <v>31.29</v>
      </c>
      <c r="I128" s="87"/>
      <c r="J128" s="87">
        <v>70.599999999999994</v>
      </c>
      <c r="K128" s="87">
        <f t="shared" si="10"/>
        <v>7.06</v>
      </c>
      <c r="L128" s="87">
        <v>81.5</v>
      </c>
      <c r="M128" s="87">
        <f t="shared" si="11"/>
        <v>8.15</v>
      </c>
      <c r="N128" s="87">
        <f t="shared" si="3"/>
        <v>62.5</v>
      </c>
      <c r="O128" s="87" t="s">
        <v>28</v>
      </c>
      <c r="P128" s="87" t="s">
        <v>162</v>
      </c>
    </row>
    <row r="129" spans="1:17">
      <c r="A129" s="94">
        <v>125</v>
      </c>
      <c r="B129" s="87">
        <v>2003233019</v>
      </c>
      <c r="C129" s="89" t="s">
        <v>457</v>
      </c>
      <c r="D129" s="87">
        <v>81</v>
      </c>
      <c r="E129" s="87">
        <f t="shared" si="8"/>
        <v>16.2</v>
      </c>
      <c r="F129" s="96">
        <v>49.56</v>
      </c>
      <c r="G129" s="87">
        <v>0.22</v>
      </c>
      <c r="H129" s="87">
        <f t="shared" si="9"/>
        <v>29.867999999999999</v>
      </c>
      <c r="I129" s="87"/>
      <c r="J129" s="87">
        <v>70.5</v>
      </c>
      <c r="K129" s="87">
        <f t="shared" si="10"/>
        <v>7.05</v>
      </c>
      <c r="L129" s="87">
        <v>81</v>
      </c>
      <c r="M129" s="87">
        <f t="shared" si="11"/>
        <v>8.1</v>
      </c>
      <c r="N129" s="87">
        <f t="shared" si="3"/>
        <v>61.218000000000004</v>
      </c>
      <c r="O129" s="87" t="s">
        <v>28</v>
      </c>
      <c r="P129" s="87" t="s">
        <v>162</v>
      </c>
    </row>
    <row r="130" spans="1:17">
      <c r="A130" s="87">
        <v>126</v>
      </c>
      <c r="B130" s="87">
        <v>2003233024</v>
      </c>
      <c r="C130" s="89" t="s">
        <v>458</v>
      </c>
      <c r="D130" s="87">
        <v>81</v>
      </c>
      <c r="E130" s="87">
        <f t="shared" si="8"/>
        <v>16.2</v>
      </c>
      <c r="F130" s="96">
        <v>47.06</v>
      </c>
      <c r="G130" s="87">
        <v>0.3</v>
      </c>
      <c r="H130" s="87">
        <f t="shared" si="9"/>
        <v>28.416</v>
      </c>
      <c r="I130" s="87"/>
      <c r="J130" s="87">
        <v>70.5</v>
      </c>
      <c r="K130" s="87">
        <f t="shared" si="10"/>
        <v>7.05</v>
      </c>
      <c r="L130" s="87">
        <v>81</v>
      </c>
      <c r="M130" s="87">
        <f t="shared" si="11"/>
        <v>8.1</v>
      </c>
      <c r="N130" s="87">
        <f t="shared" si="3"/>
        <v>59.765999999999998</v>
      </c>
      <c r="O130" s="87" t="s">
        <v>28</v>
      </c>
      <c r="P130" s="87" t="s">
        <v>330</v>
      </c>
    </row>
    <row r="131" spans="1:17">
      <c r="A131" s="94">
        <v>127</v>
      </c>
      <c r="B131" s="87">
        <v>2003233007</v>
      </c>
      <c r="C131" s="89" t="s">
        <v>459</v>
      </c>
      <c r="D131" s="87">
        <v>80</v>
      </c>
      <c r="E131" s="87">
        <f t="shared" si="8"/>
        <v>16</v>
      </c>
      <c r="F131" s="96">
        <v>45.71</v>
      </c>
      <c r="G131" s="87">
        <v>0.2</v>
      </c>
      <c r="H131" s="87">
        <f t="shared" si="9"/>
        <v>27.545999999999999</v>
      </c>
      <c r="I131" s="87"/>
      <c r="J131" s="87">
        <v>71</v>
      </c>
      <c r="K131" s="87">
        <f t="shared" si="10"/>
        <v>7.1</v>
      </c>
      <c r="L131" s="87">
        <v>83</v>
      </c>
      <c r="M131" s="87">
        <f t="shared" si="11"/>
        <v>8.3000000000000007</v>
      </c>
      <c r="N131" s="87">
        <f t="shared" si="3"/>
        <v>58.945999999999998</v>
      </c>
      <c r="O131" s="87" t="s">
        <v>28</v>
      </c>
      <c r="P131" s="87" t="s">
        <v>330</v>
      </c>
    </row>
    <row r="132" spans="1:17">
      <c r="A132" s="87">
        <v>128</v>
      </c>
      <c r="B132" s="89">
        <v>2003232023</v>
      </c>
      <c r="C132" s="89" t="s">
        <v>460</v>
      </c>
      <c r="D132" s="87">
        <v>80</v>
      </c>
      <c r="E132" s="87">
        <f>PRODUCT(D132,0.2)</f>
        <v>16</v>
      </c>
      <c r="F132" s="96">
        <v>41.792000000000002</v>
      </c>
      <c r="G132" s="87">
        <v>0</v>
      </c>
      <c r="H132" s="87">
        <f>PRODUCT(F132+G132,0.6)</f>
        <v>25.075199999999999</v>
      </c>
      <c r="I132" s="87"/>
      <c r="J132" s="87">
        <v>70</v>
      </c>
      <c r="K132" s="87">
        <f>PRODUCT(J132,0.1)</f>
        <v>7</v>
      </c>
      <c r="L132" s="87">
        <v>80</v>
      </c>
      <c r="M132" s="87">
        <f>PRODUCT(L132,0.1)</f>
        <v>8</v>
      </c>
      <c r="N132" s="87">
        <f t="shared" si="3"/>
        <v>56.075200000000002</v>
      </c>
      <c r="O132" s="87" t="s">
        <v>28</v>
      </c>
      <c r="P132" s="87" t="s">
        <v>330</v>
      </c>
    </row>
    <row r="133" spans="1:17">
      <c r="A133" s="87">
        <v>129</v>
      </c>
      <c r="B133" s="101"/>
      <c r="C133" s="89" t="s">
        <v>461</v>
      </c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2" t="s">
        <v>462</v>
      </c>
    </row>
  </sheetData>
  <sortState ref="A5:P133">
    <sortCondition descending="1" ref="N5:N133"/>
  </sortState>
  <mergeCells count="10">
    <mergeCell ref="A1:P1"/>
    <mergeCell ref="A2:P2"/>
    <mergeCell ref="D3:E3"/>
    <mergeCell ref="F3:H3"/>
    <mergeCell ref="J3:K3"/>
    <mergeCell ref="L3:M3"/>
    <mergeCell ref="A3:A4"/>
    <mergeCell ref="B3:B4"/>
    <mergeCell ref="C3:C4"/>
    <mergeCell ref="I3:I4"/>
  </mergeCells>
  <phoneticPr fontId="2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workbookViewId="0">
      <selection activeCell="C13" sqref="C13"/>
    </sheetView>
  </sheetViews>
  <sheetFormatPr defaultColWidth="10" defaultRowHeight="27" customHeight="1"/>
  <cols>
    <col min="1" max="1" width="3.625" style="52" customWidth="1"/>
    <col min="2" max="2" width="11.875" style="52" customWidth="1"/>
    <col min="3" max="3" width="7.625" style="53" customWidth="1"/>
    <col min="4" max="4" width="6.75" style="53" customWidth="1"/>
    <col min="5" max="5" width="8.75" style="53" customWidth="1"/>
    <col min="6" max="6" width="7.625" style="53" customWidth="1"/>
    <col min="7" max="7" width="6.75" style="53" customWidth="1"/>
    <col min="8" max="8" width="11.75" style="53" customWidth="1"/>
    <col min="9" max="9" width="26.75" style="53" customWidth="1"/>
    <col min="10" max="10" width="6.75" style="53" customWidth="1"/>
    <col min="11" max="11" width="8.75" style="53" customWidth="1"/>
    <col min="12" max="12" width="6.75" style="53" customWidth="1"/>
    <col min="13" max="13" width="8.75" style="53" customWidth="1"/>
    <col min="14" max="14" width="16.75" style="53" customWidth="1"/>
    <col min="15" max="15" width="13.75" style="53" customWidth="1"/>
    <col min="16" max="16" width="12.75" style="53" customWidth="1"/>
    <col min="17" max="18" width="9.125" style="53" customWidth="1"/>
    <col min="19" max="19" width="4" style="53"/>
    <col min="20" max="16384" width="10" style="53"/>
  </cols>
  <sheetData>
    <row r="1" spans="1:18" ht="48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65"/>
      <c r="R1" s="65"/>
    </row>
    <row r="2" spans="1:18" s="50" customFormat="1" ht="39" customHeight="1">
      <c r="A2" s="129" t="s">
        <v>463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66"/>
      <c r="R2" s="66"/>
    </row>
    <row r="3" spans="1:18" s="50" customFormat="1" ht="33.75" customHeight="1">
      <c r="A3" s="131" t="s">
        <v>2</v>
      </c>
      <c r="B3" s="130" t="s">
        <v>3</v>
      </c>
      <c r="C3" s="130" t="s">
        <v>4</v>
      </c>
      <c r="D3" s="130" t="s">
        <v>5</v>
      </c>
      <c r="E3" s="130"/>
      <c r="F3" s="130" t="s">
        <v>6</v>
      </c>
      <c r="G3" s="130"/>
      <c r="H3" s="130"/>
      <c r="I3" s="130" t="s">
        <v>7</v>
      </c>
      <c r="J3" s="130" t="s">
        <v>8</v>
      </c>
      <c r="K3" s="130"/>
      <c r="L3" s="130" t="s">
        <v>9</v>
      </c>
      <c r="M3" s="130"/>
      <c r="N3" s="87" t="s">
        <v>10</v>
      </c>
      <c r="O3" s="87" t="s">
        <v>253</v>
      </c>
      <c r="P3" s="87" t="s">
        <v>12</v>
      </c>
    </row>
    <row r="4" spans="1:18" s="50" customFormat="1" ht="33" customHeight="1">
      <c r="A4" s="130"/>
      <c r="B4" s="130"/>
      <c r="C4" s="130"/>
      <c r="D4" s="87" t="s">
        <v>13</v>
      </c>
      <c r="E4" s="87" t="s">
        <v>14</v>
      </c>
      <c r="F4" s="88" t="s">
        <v>17</v>
      </c>
      <c r="G4" s="88" t="s">
        <v>18</v>
      </c>
      <c r="H4" s="87" t="s">
        <v>19</v>
      </c>
      <c r="I4" s="130"/>
      <c r="J4" s="88" t="s">
        <v>20</v>
      </c>
      <c r="K4" s="87" t="s">
        <v>21</v>
      </c>
      <c r="L4" s="88" t="s">
        <v>22</v>
      </c>
      <c r="M4" s="87" t="s">
        <v>23</v>
      </c>
      <c r="N4" s="87" t="s">
        <v>24</v>
      </c>
      <c r="O4" s="87"/>
      <c r="P4" s="86"/>
    </row>
    <row r="5" spans="1:18" ht="24.95" customHeight="1">
      <c r="A5" s="87">
        <v>1</v>
      </c>
      <c r="B5" s="89" t="s">
        <v>464</v>
      </c>
      <c r="C5" s="89" t="s">
        <v>465</v>
      </c>
      <c r="D5" s="87">
        <v>100</v>
      </c>
      <c r="E5" s="87">
        <v>20</v>
      </c>
      <c r="F5" s="87">
        <v>87.048000000000002</v>
      </c>
      <c r="G5" s="87">
        <v>0</v>
      </c>
      <c r="H5" s="87">
        <v>52.2288</v>
      </c>
      <c r="I5" s="87">
        <v>0</v>
      </c>
      <c r="J5" s="87">
        <v>70</v>
      </c>
      <c r="K5" s="87">
        <v>7</v>
      </c>
      <c r="L5" s="87">
        <v>86</v>
      </c>
      <c r="M5" s="87">
        <v>8.6</v>
      </c>
      <c r="N5" s="87">
        <v>87.828800000000001</v>
      </c>
      <c r="O5" s="87" t="s">
        <v>28</v>
      </c>
      <c r="P5" s="87" t="s">
        <v>29</v>
      </c>
    </row>
    <row r="6" spans="1:18" ht="24.95" customHeight="1">
      <c r="A6" s="87">
        <v>2</v>
      </c>
      <c r="B6" s="89" t="s">
        <v>466</v>
      </c>
      <c r="C6" s="89" t="s">
        <v>467</v>
      </c>
      <c r="D6" s="90">
        <v>95.6</v>
      </c>
      <c r="E6" s="90">
        <v>19.12</v>
      </c>
      <c r="F6" s="90">
        <v>86.784000000000006</v>
      </c>
      <c r="G6" s="90">
        <v>0.24</v>
      </c>
      <c r="H6" s="90">
        <v>52.214399999999998</v>
      </c>
      <c r="I6" s="90">
        <v>0.24</v>
      </c>
      <c r="J6" s="90">
        <v>70</v>
      </c>
      <c r="K6" s="90">
        <v>7</v>
      </c>
      <c r="L6" s="90">
        <v>91.5</v>
      </c>
      <c r="M6" s="90">
        <v>9.15</v>
      </c>
      <c r="N6" s="90">
        <v>87.484399999999994</v>
      </c>
      <c r="O6" s="90" t="s">
        <v>29</v>
      </c>
      <c r="P6" s="90" t="s">
        <v>29</v>
      </c>
    </row>
    <row r="7" spans="1:18" ht="24.95" customHeight="1">
      <c r="A7" s="87">
        <v>3</v>
      </c>
      <c r="B7" s="89" t="s">
        <v>468</v>
      </c>
      <c r="C7" s="89" t="s">
        <v>469</v>
      </c>
      <c r="D7" s="87">
        <v>100</v>
      </c>
      <c r="E7" s="87">
        <v>20</v>
      </c>
      <c r="F7" s="87">
        <v>82</v>
      </c>
      <c r="G7" s="87">
        <v>0.62</v>
      </c>
      <c r="H7" s="87">
        <v>49.572000000000003</v>
      </c>
      <c r="I7" s="87">
        <v>0.62</v>
      </c>
      <c r="J7" s="87">
        <v>72</v>
      </c>
      <c r="K7" s="87">
        <v>7.2</v>
      </c>
      <c r="L7" s="87">
        <v>100</v>
      </c>
      <c r="M7" s="87">
        <v>10</v>
      </c>
      <c r="N7" s="87">
        <v>86.772000000000006</v>
      </c>
      <c r="O7" s="87" t="s">
        <v>29</v>
      </c>
      <c r="P7" s="87" t="s">
        <v>29</v>
      </c>
    </row>
    <row r="8" spans="1:18" ht="24.95" customHeight="1">
      <c r="A8" s="87">
        <v>4</v>
      </c>
      <c r="B8" s="89" t="s">
        <v>470</v>
      </c>
      <c r="C8" s="89" t="s">
        <v>471</v>
      </c>
      <c r="D8" s="87">
        <v>93.1</v>
      </c>
      <c r="E8" s="87">
        <v>18.62</v>
      </c>
      <c r="F8" s="87">
        <v>81.688000000000002</v>
      </c>
      <c r="G8" s="87">
        <v>0.66</v>
      </c>
      <c r="H8" s="87">
        <v>49.408999999999999</v>
      </c>
      <c r="I8" s="87">
        <v>0.66</v>
      </c>
      <c r="J8" s="87">
        <v>71</v>
      </c>
      <c r="K8" s="87">
        <v>7.1</v>
      </c>
      <c r="L8" s="87">
        <v>93</v>
      </c>
      <c r="M8" s="87">
        <v>9.3000000000000007</v>
      </c>
      <c r="N8" s="87">
        <v>84.429000000000002</v>
      </c>
      <c r="O8" s="87" t="s">
        <v>28</v>
      </c>
      <c r="P8" s="87" t="s">
        <v>29</v>
      </c>
    </row>
    <row r="9" spans="1:18" ht="27" customHeight="1">
      <c r="A9" s="87">
        <v>5</v>
      </c>
      <c r="B9" s="89" t="s">
        <v>472</v>
      </c>
      <c r="C9" s="89" t="s">
        <v>473</v>
      </c>
      <c r="D9" s="87">
        <v>84.6</v>
      </c>
      <c r="E9" s="87">
        <v>16.920000000000002</v>
      </c>
      <c r="F9" s="87">
        <v>86.04</v>
      </c>
      <c r="G9" s="87">
        <v>0.28999999999999998</v>
      </c>
      <c r="H9" s="87">
        <v>51.798000000000002</v>
      </c>
      <c r="I9" s="87">
        <v>0.28999999999999998</v>
      </c>
      <c r="J9" s="87">
        <v>70</v>
      </c>
      <c r="K9" s="87">
        <v>7</v>
      </c>
      <c r="L9" s="87">
        <v>82.5</v>
      </c>
      <c r="M9" s="87">
        <v>8.25</v>
      </c>
      <c r="N9" s="87">
        <v>83.968000000000004</v>
      </c>
      <c r="O9" s="87" t="s">
        <v>28</v>
      </c>
      <c r="P9" s="87" t="s">
        <v>29</v>
      </c>
    </row>
    <row r="10" spans="1:18" ht="27" customHeight="1">
      <c r="A10" s="87">
        <v>6</v>
      </c>
      <c r="B10" s="89" t="s">
        <v>474</v>
      </c>
      <c r="C10" s="89" t="s">
        <v>475</v>
      </c>
      <c r="D10" s="90">
        <v>80.599999999999994</v>
      </c>
      <c r="E10" s="90">
        <v>16.12</v>
      </c>
      <c r="F10" s="90">
        <v>85.52</v>
      </c>
      <c r="G10" s="90">
        <v>0.13</v>
      </c>
      <c r="H10" s="90">
        <v>51.39</v>
      </c>
      <c r="I10" s="90">
        <v>0.13</v>
      </c>
      <c r="J10" s="90">
        <v>70</v>
      </c>
      <c r="K10" s="90">
        <v>7</v>
      </c>
      <c r="L10" s="90">
        <v>80</v>
      </c>
      <c r="M10" s="90">
        <v>8</v>
      </c>
      <c r="N10" s="90">
        <v>82.51</v>
      </c>
      <c r="O10" s="90" t="s">
        <v>28</v>
      </c>
      <c r="P10" s="90" t="s">
        <v>29</v>
      </c>
    </row>
    <row r="11" spans="1:18" ht="27" customHeight="1">
      <c r="A11" s="87">
        <v>7</v>
      </c>
      <c r="B11" s="89" t="s">
        <v>476</v>
      </c>
      <c r="C11" s="89" t="s">
        <v>477</v>
      </c>
      <c r="D11" s="87">
        <v>81.599999999999994</v>
      </c>
      <c r="E11" s="87">
        <v>16.32</v>
      </c>
      <c r="F11" s="87">
        <v>84.256</v>
      </c>
      <c r="G11" s="87">
        <v>0.56000000000000005</v>
      </c>
      <c r="H11" s="87">
        <v>50.889600000000002</v>
      </c>
      <c r="I11" s="87">
        <v>0.56000000000000005</v>
      </c>
      <c r="J11" s="87">
        <v>70</v>
      </c>
      <c r="K11" s="87">
        <v>7</v>
      </c>
      <c r="L11" s="87">
        <v>81</v>
      </c>
      <c r="M11" s="87">
        <v>8.1</v>
      </c>
      <c r="N11" s="87">
        <v>82.309600000000003</v>
      </c>
      <c r="O11" s="87" t="s">
        <v>28</v>
      </c>
      <c r="P11" s="87" t="s">
        <v>29</v>
      </c>
    </row>
    <row r="12" spans="1:18" ht="27" customHeight="1">
      <c r="A12" s="87">
        <v>8</v>
      </c>
      <c r="B12" s="89" t="s">
        <v>478</v>
      </c>
      <c r="C12" s="89" t="s">
        <v>479</v>
      </c>
      <c r="D12" s="87">
        <v>81.599999999999994</v>
      </c>
      <c r="E12" s="87">
        <v>16.32</v>
      </c>
      <c r="F12" s="87">
        <v>84.44</v>
      </c>
      <c r="G12" s="87">
        <v>0.12</v>
      </c>
      <c r="H12" s="87">
        <v>50.712000000000003</v>
      </c>
      <c r="I12" s="87">
        <v>0.12</v>
      </c>
      <c r="J12" s="87">
        <v>70</v>
      </c>
      <c r="K12" s="87">
        <v>7</v>
      </c>
      <c r="L12" s="87">
        <v>80</v>
      </c>
      <c r="M12" s="87">
        <v>8</v>
      </c>
      <c r="N12" s="87">
        <v>82.031999999999996</v>
      </c>
      <c r="O12" s="91" t="s">
        <v>28</v>
      </c>
      <c r="P12" s="91" t="s">
        <v>29</v>
      </c>
    </row>
    <row r="13" spans="1:18" ht="27" customHeight="1">
      <c r="A13" s="87">
        <v>9</v>
      </c>
      <c r="B13" s="89" t="s">
        <v>480</v>
      </c>
      <c r="C13" s="89" t="s">
        <v>481</v>
      </c>
      <c r="D13" s="87">
        <v>88.6</v>
      </c>
      <c r="E13" s="87">
        <v>17.72</v>
      </c>
      <c r="F13" s="87">
        <v>80.86</v>
      </c>
      <c r="G13" s="87">
        <v>0.26</v>
      </c>
      <c r="H13" s="87">
        <v>48.68</v>
      </c>
      <c r="I13" s="87">
        <v>0.26</v>
      </c>
      <c r="J13" s="87">
        <v>70</v>
      </c>
      <c r="K13" s="87">
        <v>7</v>
      </c>
      <c r="L13" s="87">
        <v>83.5</v>
      </c>
      <c r="M13" s="87">
        <v>8.35</v>
      </c>
      <c r="N13" s="87">
        <v>81.75</v>
      </c>
      <c r="O13" s="87" t="s">
        <v>28</v>
      </c>
      <c r="P13" s="87" t="s">
        <v>29</v>
      </c>
    </row>
    <row r="14" spans="1:18" ht="27" customHeight="1">
      <c r="A14" s="87">
        <v>10</v>
      </c>
      <c r="B14" s="89" t="s">
        <v>482</v>
      </c>
      <c r="C14" s="89" t="s">
        <v>483</v>
      </c>
      <c r="D14" s="87">
        <v>96.6</v>
      </c>
      <c r="E14" s="87">
        <v>19.329999999999998</v>
      </c>
      <c r="F14" s="87">
        <v>74.2</v>
      </c>
      <c r="G14" s="87">
        <v>0.68</v>
      </c>
      <c r="H14" s="87">
        <v>44.927999999999997</v>
      </c>
      <c r="I14" s="87">
        <v>0.68</v>
      </c>
      <c r="J14" s="87">
        <v>73</v>
      </c>
      <c r="K14" s="87">
        <v>7.3</v>
      </c>
      <c r="L14" s="87">
        <v>100</v>
      </c>
      <c r="M14" s="87">
        <v>10</v>
      </c>
      <c r="N14" s="87">
        <v>81.558000000000007</v>
      </c>
      <c r="O14" s="87" t="s">
        <v>28</v>
      </c>
      <c r="P14" s="87" t="s">
        <v>29</v>
      </c>
    </row>
    <row r="15" spans="1:18" ht="27" customHeight="1">
      <c r="A15" s="87">
        <v>11</v>
      </c>
      <c r="B15" s="89" t="s">
        <v>484</v>
      </c>
      <c r="C15" s="89" t="s">
        <v>485</v>
      </c>
      <c r="D15" s="87">
        <v>92.6</v>
      </c>
      <c r="E15" s="87">
        <v>18.52</v>
      </c>
      <c r="F15" s="87">
        <v>76.680000000000007</v>
      </c>
      <c r="G15" s="87">
        <v>0.82</v>
      </c>
      <c r="H15" s="87">
        <v>46.5</v>
      </c>
      <c r="I15" s="87">
        <v>0.82</v>
      </c>
      <c r="J15" s="87">
        <v>70.5</v>
      </c>
      <c r="K15" s="87">
        <v>7.05</v>
      </c>
      <c r="L15" s="87">
        <v>86</v>
      </c>
      <c r="M15" s="87">
        <v>8.6</v>
      </c>
      <c r="N15" s="87">
        <v>80.67</v>
      </c>
      <c r="O15" s="87" t="s">
        <v>28</v>
      </c>
      <c r="P15" s="87" t="s">
        <v>29</v>
      </c>
    </row>
    <row r="16" spans="1:18" ht="27" customHeight="1">
      <c r="A16" s="87">
        <v>12</v>
      </c>
      <c r="B16" s="89" t="s">
        <v>486</v>
      </c>
      <c r="C16" s="89" t="s">
        <v>487</v>
      </c>
      <c r="D16" s="87">
        <v>96.6</v>
      </c>
      <c r="E16" s="87">
        <v>19.32</v>
      </c>
      <c r="F16" s="87">
        <v>74.56</v>
      </c>
      <c r="G16" s="87">
        <v>0.68</v>
      </c>
      <c r="H16" s="87">
        <v>45.143999999999998</v>
      </c>
      <c r="I16" s="87">
        <v>0.68</v>
      </c>
      <c r="J16" s="87">
        <v>70.5</v>
      </c>
      <c r="K16" s="87">
        <v>7.05</v>
      </c>
      <c r="L16" s="87">
        <v>91.5</v>
      </c>
      <c r="M16" s="87">
        <v>9.15</v>
      </c>
      <c r="N16" s="87">
        <v>80.664000000000001</v>
      </c>
      <c r="O16" s="87" t="s">
        <v>29</v>
      </c>
      <c r="P16" s="87" t="s">
        <v>29</v>
      </c>
    </row>
    <row r="17" spans="1:16" ht="27" customHeight="1">
      <c r="A17" s="87">
        <v>13</v>
      </c>
      <c r="B17" s="89" t="s">
        <v>488</v>
      </c>
      <c r="C17" s="89" t="s">
        <v>489</v>
      </c>
      <c r="D17" s="87">
        <v>83.6</v>
      </c>
      <c r="E17" s="87">
        <v>16.72</v>
      </c>
      <c r="F17" s="87">
        <v>81.287999999999997</v>
      </c>
      <c r="G17" s="87">
        <v>0</v>
      </c>
      <c r="H17" s="87">
        <v>48.772799999999997</v>
      </c>
      <c r="I17" s="87">
        <v>0</v>
      </c>
      <c r="J17" s="87">
        <v>70</v>
      </c>
      <c r="K17" s="87">
        <v>7</v>
      </c>
      <c r="L17" s="87">
        <v>80</v>
      </c>
      <c r="M17" s="87">
        <v>8</v>
      </c>
      <c r="N17" s="87">
        <v>80.492800000000003</v>
      </c>
      <c r="O17" s="87" t="s">
        <v>28</v>
      </c>
      <c r="P17" s="87" t="s">
        <v>29</v>
      </c>
    </row>
    <row r="18" spans="1:16" ht="27" customHeight="1">
      <c r="A18" s="87">
        <v>14</v>
      </c>
      <c r="B18" s="89" t="s">
        <v>490</v>
      </c>
      <c r="C18" s="89" t="s">
        <v>491</v>
      </c>
      <c r="D18" s="87">
        <v>98.6</v>
      </c>
      <c r="E18" s="87">
        <v>19.72</v>
      </c>
      <c r="F18" s="87">
        <v>73.024000000000001</v>
      </c>
      <c r="G18" s="87">
        <v>0.22</v>
      </c>
      <c r="H18" s="87">
        <v>43.945999999999998</v>
      </c>
      <c r="I18" s="87">
        <v>0.22</v>
      </c>
      <c r="J18" s="87">
        <v>76</v>
      </c>
      <c r="K18" s="87">
        <v>7.6</v>
      </c>
      <c r="L18" s="87">
        <v>89.5</v>
      </c>
      <c r="M18" s="87">
        <v>8.9499999999999993</v>
      </c>
      <c r="N18" s="87">
        <v>80.215999999999994</v>
      </c>
      <c r="O18" s="87" t="s">
        <v>28</v>
      </c>
      <c r="P18" s="87" t="s">
        <v>29</v>
      </c>
    </row>
    <row r="19" spans="1:16" ht="27" customHeight="1">
      <c r="A19" s="87">
        <v>15</v>
      </c>
      <c r="B19" s="89" t="s">
        <v>492</v>
      </c>
      <c r="C19" s="89" t="s">
        <v>493</v>
      </c>
      <c r="D19" s="87">
        <v>100</v>
      </c>
      <c r="E19" s="87">
        <v>20</v>
      </c>
      <c r="F19" s="87">
        <v>69.543999999999997</v>
      </c>
      <c r="G19" s="87">
        <v>1.1000000000000001</v>
      </c>
      <c r="H19" s="87">
        <v>42.386000000000003</v>
      </c>
      <c r="I19" s="87">
        <v>1.1000000000000001</v>
      </c>
      <c r="J19" s="87">
        <v>78</v>
      </c>
      <c r="K19" s="87">
        <v>7.8</v>
      </c>
      <c r="L19" s="87">
        <v>100</v>
      </c>
      <c r="M19" s="87">
        <v>10</v>
      </c>
      <c r="N19" s="87">
        <v>80.186000000000007</v>
      </c>
      <c r="O19" s="87" t="s">
        <v>28</v>
      </c>
      <c r="P19" s="87" t="s">
        <v>29</v>
      </c>
    </row>
    <row r="20" spans="1:16" ht="27" customHeight="1">
      <c r="A20" s="87">
        <v>16</v>
      </c>
      <c r="B20" s="89" t="s">
        <v>494</v>
      </c>
      <c r="C20" s="89" t="s">
        <v>495</v>
      </c>
      <c r="D20" s="87">
        <v>100</v>
      </c>
      <c r="E20" s="87">
        <v>20</v>
      </c>
      <c r="F20" s="87">
        <v>72.816000000000003</v>
      </c>
      <c r="G20" s="87">
        <v>0.44</v>
      </c>
      <c r="H20" s="87">
        <v>43.953600000000002</v>
      </c>
      <c r="I20" s="87">
        <v>0.44</v>
      </c>
      <c r="J20" s="87">
        <v>70</v>
      </c>
      <c r="K20" s="87">
        <v>7</v>
      </c>
      <c r="L20" s="87">
        <v>84</v>
      </c>
      <c r="M20" s="87">
        <v>8.4</v>
      </c>
      <c r="N20" s="87">
        <v>79.353999999999999</v>
      </c>
      <c r="O20" s="87" t="s">
        <v>28</v>
      </c>
      <c r="P20" s="87" t="s">
        <v>29</v>
      </c>
    </row>
    <row r="21" spans="1:16" ht="27" customHeight="1">
      <c r="A21" s="87">
        <v>17</v>
      </c>
      <c r="B21" s="89" t="s">
        <v>496</v>
      </c>
      <c r="C21" s="89" t="s">
        <v>497</v>
      </c>
      <c r="D21" s="87">
        <v>95</v>
      </c>
      <c r="E21" s="87">
        <v>18</v>
      </c>
      <c r="F21" s="87">
        <v>73.623999999999995</v>
      </c>
      <c r="G21" s="87">
        <v>0.36</v>
      </c>
      <c r="H21" s="87">
        <v>44.3904</v>
      </c>
      <c r="I21" s="87">
        <v>0.36</v>
      </c>
      <c r="J21" s="87">
        <v>61</v>
      </c>
      <c r="K21" s="87">
        <v>6.1</v>
      </c>
      <c r="L21" s="87">
        <v>94</v>
      </c>
      <c r="M21" s="87">
        <v>9.4</v>
      </c>
      <c r="N21" s="87">
        <v>78.8904</v>
      </c>
      <c r="O21" s="87" t="s">
        <v>28</v>
      </c>
      <c r="P21" s="87" t="s">
        <v>29</v>
      </c>
    </row>
    <row r="22" spans="1:16" ht="27" customHeight="1">
      <c r="A22" s="87">
        <v>18</v>
      </c>
      <c r="B22" s="89" t="s">
        <v>498</v>
      </c>
      <c r="C22" s="89" t="s">
        <v>499</v>
      </c>
      <c r="D22" s="87">
        <v>81.599999999999994</v>
      </c>
      <c r="E22" s="87">
        <v>16.32</v>
      </c>
      <c r="F22" s="87">
        <v>73.92</v>
      </c>
      <c r="G22" s="87">
        <v>0.13</v>
      </c>
      <c r="H22" s="87">
        <v>44.43</v>
      </c>
      <c r="I22" s="87">
        <v>0.13</v>
      </c>
      <c r="J22" s="87">
        <v>70</v>
      </c>
      <c r="K22" s="87">
        <v>7</v>
      </c>
      <c r="L22" s="87">
        <v>81.5</v>
      </c>
      <c r="M22" s="87">
        <v>8.15</v>
      </c>
      <c r="N22" s="87">
        <v>75.900000000000006</v>
      </c>
      <c r="O22" s="87" t="s">
        <v>28</v>
      </c>
      <c r="P22" s="87" t="s">
        <v>29</v>
      </c>
    </row>
    <row r="23" spans="1:16" ht="27" customHeight="1">
      <c r="A23" s="87">
        <v>19</v>
      </c>
      <c r="B23" s="89" t="s">
        <v>500</v>
      </c>
      <c r="C23" s="89" t="s">
        <v>501</v>
      </c>
      <c r="D23" s="87">
        <v>90</v>
      </c>
      <c r="E23" s="87">
        <v>20</v>
      </c>
      <c r="F23" s="87">
        <v>70.08</v>
      </c>
      <c r="G23" s="87">
        <v>0.56000000000000005</v>
      </c>
      <c r="H23" s="87">
        <v>42.384</v>
      </c>
      <c r="I23" s="87">
        <v>0.56000000000000005</v>
      </c>
      <c r="J23" s="87">
        <v>70</v>
      </c>
      <c r="K23" s="87">
        <v>7</v>
      </c>
      <c r="L23" s="87">
        <v>82.5</v>
      </c>
      <c r="M23" s="87">
        <v>8.25</v>
      </c>
      <c r="N23" s="87">
        <v>75.634</v>
      </c>
      <c r="O23" s="87" t="s">
        <v>28</v>
      </c>
      <c r="P23" s="87" t="s">
        <v>29</v>
      </c>
    </row>
    <row r="24" spans="1:16" ht="27" customHeight="1">
      <c r="A24" s="87">
        <v>20</v>
      </c>
      <c r="B24" s="89" t="s">
        <v>502</v>
      </c>
      <c r="C24" s="89" t="s">
        <v>503</v>
      </c>
      <c r="D24" s="87">
        <v>98.6</v>
      </c>
      <c r="E24" s="87">
        <v>19.72</v>
      </c>
      <c r="F24" s="87">
        <v>65.555999999999997</v>
      </c>
      <c r="G24" s="87">
        <v>0</v>
      </c>
      <c r="H24" s="87">
        <v>39.334000000000003</v>
      </c>
      <c r="I24" s="87">
        <v>0</v>
      </c>
      <c r="J24" s="87">
        <v>70</v>
      </c>
      <c r="K24" s="87">
        <v>7</v>
      </c>
      <c r="L24" s="87">
        <v>91</v>
      </c>
      <c r="M24" s="87">
        <v>9.1</v>
      </c>
      <c r="N24" s="87">
        <v>75.153999999999996</v>
      </c>
      <c r="O24" s="87" t="s">
        <v>28</v>
      </c>
      <c r="P24" s="87" t="s">
        <v>29</v>
      </c>
    </row>
    <row r="25" spans="1:16" ht="27" customHeight="1">
      <c r="A25" s="87">
        <v>21</v>
      </c>
      <c r="B25" s="89" t="s">
        <v>504</v>
      </c>
      <c r="C25" s="89" t="s">
        <v>505</v>
      </c>
      <c r="D25" s="87">
        <v>96.6</v>
      </c>
      <c r="E25" s="87">
        <v>19.32</v>
      </c>
      <c r="F25" s="87">
        <v>68.272000000000006</v>
      </c>
      <c r="G25" s="87">
        <v>0.18</v>
      </c>
      <c r="H25" s="87">
        <v>41.071199999999997</v>
      </c>
      <c r="I25" s="87">
        <v>0</v>
      </c>
      <c r="J25" s="87">
        <v>62</v>
      </c>
      <c r="K25" s="87">
        <v>6.2</v>
      </c>
      <c r="L25" s="87">
        <v>86</v>
      </c>
      <c r="M25" s="87">
        <v>8.6</v>
      </c>
      <c r="N25" s="87">
        <v>75.131200000000007</v>
      </c>
      <c r="O25" s="87" t="s">
        <v>28</v>
      </c>
      <c r="P25" s="87" t="s">
        <v>29</v>
      </c>
    </row>
    <row r="26" spans="1:16" ht="27" customHeight="1">
      <c r="A26" s="87">
        <v>22</v>
      </c>
      <c r="B26" s="89" t="s">
        <v>506</v>
      </c>
      <c r="C26" s="89" t="s">
        <v>507</v>
      </c>
      <c r="D26" s="87">
        <v>90.6</v>
      </c>
      <c r="E26" s="87">
        <v>18.12</v>
      </c>
      <c r="F26" s="87">
        <v>67.352000000000004</v>
      </c>
      <c r="G26" s="87">
        <v>0.96</v>
      </c>
      <c r="H26" s="87">
        <v>40.987000000000002</v>
      </c>
      <c r="I26" s="87">
        <v>0.96</v>
      </c>
      <c r="J26" s="87">
        <v>70</v>
      </c>
      <c r="K26" s="87">
        <v>7</v>
      </c>
      <c r="L26" s="87">
        <v>87.5</v>
      </c>
      <c r="M26" s="87">
        <v>8.75</v>
      </c>
      <c r="N26" s="87">
        <v>74.856999999999999</v>
      </c>
      <c r="O26" s="87" t="s">
        <v>28</v>
      </c>
      <c r="P26" s="87" t="s">
        <v>28</v>
      </c>
    </row>
    <row r="27" spans="1:16" ht="27" customHeight="1">
      <c r="A27" s="87">
        <v>23</v>
      </c>
      <c r="B27" s="89" t="s">
        <v>508</v>
      </c>
      <c r="C27" s="89" t="s">
        <v>509</v>
      </c>
      <c r="D27" s="90">
        <v>83.6</v>
      </c>
      <c r="E27" s="90">
        <v>16.72</v>
      </c>
      <c r="F27" s="90">
        <v>69.304000000000002</v>
      </c>
      <c r="G27" s="90">
        <v>1.1100000000000001</v>
      </c>
      <c r="H27" s="90">
        <v>42.314399999999999</v>
      </c>
      <c r="I27" s="90">
        <v>1.1100000000000001</v>
      </c>
      <c r="J27" s="90">
        <v>70</v>
      </c>
      <c r="K27" s="90">
        <v>7</v>
      </c>
      <c r="L27" s="90">
        <v>82.4</v>
      </c>
      <c r="M27" s="90">
        <v>8.24</v>
      </c>
      <c r="N27" s="90">
        <v>74.2744</v>
      </c>
      <c r="O27" s="90" t="s">
        <v>28</v>
      </c>
      <c r="P27" s="90" t="s">
        <v>28</v>
      </c>
    </row>
    <row r="28" spans="1:16" ht="27" customHeight="1">
      <c r="A28" s="87">
        <v>24</v>
      </c>
      <c r="B28" s="89" t="s">
        <v>510</v>
      </c>
      <c r="C28" s="89" t="s">
        <v>511</v>
      </c>
      <c r="D28" s="87">
        <v>80.599999999999994</v>
      </c>
      <c r="E28" s="87">
        <v>16.12</v>
      </c>
      <c r="F28" s="87">
        <v>71.504000000000005</v>
      </c>
      <c r="G28" s="87">
        <v>0</v>
      </c>
      <c r="H28" s="87">
        <v>42.9024</v>
      </c>
      <c r="I28" s="87">
        <v>0</v>
      </c>
      <c r="J28" s="87">
        <v>70</v>
      </c>
      <c r="K28" s="87">
        <v>7</v>
      </c>
      <c r="L28" s="87">
        <v>81.5</v>
      </c>
      <c r="M28" s="87">
        <v>8.15</v>
      </c>
      <c r="N28" s="87">
        <v>74.172399999999996</v>
      </c>
      <c r="O28" s="87" t="s">
        <v>28</v>
      </c>
      <c r="P28" s="87" t="s">
        <v>28</v>
      </c>
    </row>
    <row r="29" spans="1:16" ht="27" customHeight="1">
      <c r="A29" s="87">
        <v>25</v>
      </c>
      <c r="B29" s="89" t="s">
        <v>512</v>
      </c>
      <c r="C29" s="89" t="s">
        <v>513</v>
      </c>
      <c r="D29" s="90">
        <v>85.6</v>
      </c>
      <c r="E29" s="90">
        <v>17.12</v>
      </c>
      <c r="F29" s="90">
        <v>69.680000000000007</v>
      </c>
      <c r="G29" s="90">
        <v>0.02</v>
      </c>
      <c r="H29" s="90">
        <v>41.82</v>
      </c>
      <c r="I29" s="90">
        <v>0.02</v>
      </c>
      <c r="J29" s="90">
        <v>70</v>
      </c>
      <c r="K29" s="90">
        <v>7</v>
      </c>
      <c r="L29" s="90">
        <v>81.5</v>
      </c>
      <c r="M29" s="90">
        <v>8.15</v>
      </c>
      <c r="N29" s="90">
        <v>74.09</v>
      </c>
      <c r="O29" s="90" t="s">
        <v>28</v>
      </c>
      <c r="P29" s="90" t="s">
        <v>28</v>
      </c>
    </row>
    <row r="30" spans="1:16" ht="27" customHeight="1">
      <c r="A30" s="87">
        <v>26</v>
      </c>
      <c r="B30" s="89" t="s">
        <v>514</v>
      </c>
      <c r="C30" s="89" t="s">
        <v>515</v>
      </c>
      <c r="D30" s="87">
        <v>83.6</v>
      </c>
      <c r="E30" s="87">
        <v>16.72</v>
      </c>
      <c r="F30" s="87">
        <v>69.896000000000001</v>
      </c>
      <c r="G30" s="87">
        <v>0</v>
      </c>
      <c r="H30" s="87">
        <v>41.972999999999999</v>
      </c>
      <c r="I30" s="87">
        <v>0</v>
      </c>
      <c r="J30" s="87">
        <v>70</v>
      </c>
      <c r="K30" s="87">
        <v>7</v>
      </c>
      <c r="L30" s="87">
        <v>80</v>
      </c>
      <c r="M30" s="87">
        <v>8</v>
      </c>
      <c r="N30" s="87">
        <v>73.657600000000002</v>
      </c>
      <c r="O30" s="87" t="s">
        <v>28</v>
      </c>
      <c r="P30" s="87" t="s">
        <v>28</v>
      </c>
    </row>
    <row r="31" spans="1:16" ht="27" customHeight="1">
      <c r="A31" s="87">
        <v>27</v>
      </c>
      <c r="B31" s="89" t="s">
        <v>516</v>
      </c>
      <c r="C31" s="89" t="s">
        <v>517</v>
      </c>
      <c r="D31" s="87">
        <v>86.6</v>
      </c>
      <c r="E31" s="87">
        <v>17.32</v>
      </c>
      <c r="F31" s="87">
        <v>67.5</v>
      </c>
      <c r="G31" s="87">
        <v>0.22</v>
      </c>
      <c r="H31" s="87">
        <v>40.631999999999998</v>
      </c>
      <c r="I31" s="87">
        <v>0.22</v>
      </c>
      <c r="J31" s="87">
        <v>60</v>
      </c>
      <c r="K31" s="87">
        <v>6</v>
      </c>
      <c r="L31" s="87">
        <v>87</v>
      </c>
      <c r="M31" s="87">
        <v>8.6999999999999993</v>
      </c>
      <c r="N31" s="87">
        <v>72.625</v>
      </c>
      <c r="O31" s="87" t="s">
        <v>29</v>
      </c>
      <c r="P31" s="87" t="s">
        <v>28</v>
      </c>
    </row>
    <row r="32" spans="1:16" ht="27" customHeight="1">
      <c r="A32" s="87">
        <v>28</v>
      </c>
      <c r="B32" s="89" t="s">
        <v>518</v>
      </c>
      <c r="C32" s="89" t="s">
        <v>519</v>
      </c>
      <c r="D32" s="87">
        <v>92.6</v>
      </c>
      <c r="E32" s="87">
        <v>18.52</v>
      </c>
      <c r="F32" s="87">
        <v>79.39</v>
      </c>
      <c r="G32" s="87">
        <v>0.14000000000000001</v>
      </c>
      <c r="H32" s="87">
        <v>38.148000000000003</v>
      </c>
      <c r="I32" s="87">
        <v>0.14000000000000001</v>
      </c>
      <c r="J32" s="87">
        <v>70.5</v>
      </c>
      <c r="K32" s="87">
        <v>7.09</v>
      </c>
      <c r="L32" s="87">
        <v>89</v>
      </c>
      <c r="M32" s="87">
        <v>8.9</v>
      </c>
      <c r="N32" s="87">
        <v>72.617999999999995</v>
      </c>
      <c r="O32" s="87" t="s">
        <v>28</v>
      </c>
      <c r="P32" s="87" t="s">
        <v>28</v>
      </c>
    </row>
    <row r="33" spans="1:16" ht="27" customHeight="1">
      <c r="A33" s="87">
        <v>29</v>
      </c>
      <c r="B33" s="89" t="s">
        <v>520</v>
      </c>
      <c r="C33" s="89" t="s">
        <v>521</v>
      </c>
      <c r="D33" s="87" t="s">
        <v>522</v>
      </c>
      <c r="E33" s="87">
        <v>16.48</v>
      </c>
      <c r="F33" s="87">
        <v>66.191999999999993</v>
      </c>
      <c r="G33" s="87">
        <v>0.23</v>
      </c>
      <c r="H33" s="87">
        <v>39.853200000000001</v>
      </c>
      <c r="I33" s="87">
        <v>0.23</v>
      </c>
      <c r="J33" s="87">
        <v>70</v>
      </c>
      <c r="K33" s="87">
        <v>7</v>
      </c>
      <c r="L33" s="87">
        <v>92.5</v>
      </c>
      <c r="M33" s="87">
        <v>9.25</v>
      </c>
      <c r="N33" s="87">
        <v>72.583200000000005</v>
      </c>
      <c r="O33" s="87" t="s">
        <v>28</v>
      </c>
      <c r="P33" s="87" t="s">
        <v>28</v>
      </c>
    </row>
    <row r="34" spans="1:16" ht="27" customHeight="1">
      <c r="A34" s="87">
        <v>30</v>
      </c>
      <c r="B34" s="89" t="s">
        <v>523</v>
      </c>
      <c r="C34" s="89" t="s">
        <v>524</v>
      </c>
      <c r="D34" s="87">
        <v>86.6</v>
      </c>
      <c r="E34" s="87">
        <v>17.32</v>
      </c>
      <c r="F34" s="87">
        <v>65.2</v>
      </c>
      <c r="G34" s="87">
        <v>0.7</v>
      </c>
      <c r="H34" s="87">
        <v>39.119999999999997</v>
      </c>
      <c r="I34" s="87">
        <v>0.7</v>
      </c>
      <c r="J34" s="87">
        <v>70</v>
      </c>
      <c r="K34" s="87">
        <v>7</v>
      </c>
      <c r="L34" s="87">
        <v>88</v>
      </c>
      <c r="M34" s="87">
        <v>8.8000000000000007</v>
      </c>
      <c r="N34" s="87">
        <v>72.239999999999995</v>
      </c>
      <c r="O34" s="87" t="s">
        <v>28</v>
      </c>
      <c r="P34" s="87" t="s">
        <v>28</v>
      </c>
    </row>
    <row r="35" spans="1:16" ht="27" customHeight="1">
      <c r="A35" s="87">
        <v>31</v>
      </c>
      <c r="B35" s="89" t="s">
        <v>525</v>
      </c>
      <c r="C35" s="89" t="s">
        <v>526</v>
      </c>
      <c r="D35" s="87">
        <v>85.6</v>
      </c>
      <c r="E35" s="87">
        <v>17.12</v>
      </c>
      <c r="F35" s="87">
        <v>65.28</v>
      </c>
      <c r="G35" s="87">
        <v>0.4</v>
      </c>
      <c r="H35" s="87">
        <v>39.887999999999998</v>
      </c>
      <c r="I35" s="87">
        <v>0.4</v>
      </c>
      <c r="J35" s="87">
        <v>70</v>
      </c>
      <c r="K35" s="87">
        <v>7</v>
      </c>
      <c r="L35" s="87">
        <v>81</v>
      </c>
      <c r="M35" s="87">
        <v>8.1</v>
      </c>
      <c r="N35" s="87">
        <v>72.108000000000004</v>
      </c>
      <c r="O35" s="87" t="s">
        <v>28</v>
      </c>
      <c r="P35" s="87" t="s">
        <v>28</v>
      </c>
    </row>
    <row r="36" spans="1:16" ht="27" customHeight="1">
      <c r="A36" s="87">
        <v>32</v>
      </c>
      <c r="B36" s="89" t="s">
        <v>527</v>
      </c>
      <c r="C36" s="89" t="s">
        <v>528</v>
      </c>
      <c r="D36" s="87">
        <v>84.6</v>
      </c>
      <c r="E36" s="87">
        <v>16.920000000000002</v>
      </c>
      <c r="F36" s="87">
        <v>66.864000000000004</v>
      </c>
      <c r="G36" s="87">
        <v>0.38</v>
      </c>
      <c r="H36" s="87">
        <v>40.345999999999997</v>
      </c>
      <c r="I36" s="87">
        <v>0</v>
      </c>
      <c r="J36" s="87">
        <v>69</v>
      </c>
      <c r="K36" s="87">
        <v>6.9</v>
      </c>
      <c r="L36" s="87">
        <v>87</v>
      </c>
      <c r="M36" s="87">
        <v>8.6999999999999993</v>
      </c>
      <c r="N36" s="87">
        <v>71.965999999999994</v>
      </c>
      <c r="O36" s="87" t="s">
        <v>28</v>
      </c>
      <c r="P36" s="87" t="s">
        <v>28</v>
      </c>
    </row>
    <row r="37" spans="1:16" ht="27" customHeight="1">
      <c r="A37" s="87">
        <v>33</v>
      </c>
      <c r="B37" s="89" t="s">
        <v>529</v>
      </c>
      <c r="C37" s="89" t="s">
        <v>530</v>
      </c>
      <c r="D37" s="87">
        <v>84.6</v>
      </c>
      <c r="E37" s="87">
        <v>16.920000000000002</v>
      </c>
      <c r="F37" s="87">
        <v>65.92</v>
      </c>
      <c r="G37" s="87">
        <v>0.59</v>
      </c>
      <c r="H37" s="87">
        <v>39.905999999999999</v>
      </c>
      <c r="I37" s="87">
        <v>0.59</v>
      </c>
      <c r="J37" s="87">
        <v>70</v>
      </c>
      <c r="K37" s="87">
        <v>7</v>
      </c>
      <c r="L37" s="87">
        <v>80.5</v>
      </c>
      <c r="M37" s="87">
        <v>8.0500000000000007</v>
      </c>
      <c r="N37" s="87">
        <v>71.876000000000005</v>
      </c>
      <c r="O37" s="91" t="s">
        <v>28</v>
      </c>
      <c r="P37" s="91" t="s">
        <v>28</v>
      </c>
    </row>
    <row r="38" spans="1:16" ht="27" customHeight="1">
      <c r="A38" s="87">
        <v>34</v>
      </c>
      <c r="B38" s="89" t="s">
        <v>531</v>
      </c>
      <c r="C38" s="89" t="s">
        <v>532</v>
      </c>
      <c r="D38" s="87">
        <v>80.599999999999994</v>
      </c>
      <c r="E38" s="87">
        <v>16.12</v>
      </c>
      <c r="F38" s="87">
        <v>66.48</v>
      </c>
      <c r="G38" s="87">
        <v>0</v>
      </c>
      <c r="H38" s="87">
        <v>39.887999999999998</v>
      </c>
      <c r="I38" s="87">
        <v>0</v>
      </c>
      <c r="J38" s="87">
        <v>70</v>
      </c>
      <c r="K38" s="87">
        <v>7</v>
      </c>
      <c r="L38" s="87">
        <v>88</v>
      </c>
      <c r="M38" s="87">
        <v>8.8000000000000007</v>
      </c>
      <c r="N38" s="87">
        <v>71.808000000000007</v>
      </c>
      <c r="O38" s="87" t="s">
        <v>28</v>
      </c>
      <c r="P38" s="87" t="s">
        <v>28</v>
      </c>
    </row>
    <row r="39" spans="1:16" ht="27" customHeight="1">
      <c r="A39" s="87">
        <v>35</v>
      </c>
      <c r="B39" s="89" t="s">
        <v>533</v>
      </c>
      <c r="C39" s="89" t="s">
        <v>534</v>
      </c>
      <c r="D39" s="87">
        <v>83.6</v>
      </c>
      <c r="E39" s="87">
        <v>16.72</v>
      </c>
      <c r="F39" s="87">
        <v>63.64</v>
      </c>
      <c r="G39" s="87">
        <v>0.88</v>
      </c>
      <c r="H39" s="87">
        <v>38.72</v>
      </c>
      <c r="I39" s="87">
        <v>0.88</v>
      </c>
      <c r="J39" s="87">
        <v>78</v>
      </c>
      <c r="K39" s="87">
        <v>7.8</v>
      </c>
      <c r="L39" s="87">
        <v>85</v>
      </c>
      <c r="M39" s="87">
        <v>8.5</v>
      </c>
      <c r="N39" s="87">
        <v>71.739999999999995</v>
      </c>
      <c r="O39" s="87" t="s">
        <v>29</v>
      </c>
      <c r="P39" s="87" t="s">
        <v>28</v>
      </c>
    </row>
    <row r="40" spans="1:16" ht="27" customHeight="1">
      <c r="A40" s="87">
        <v>36</v>
      </c>
      <c r="B40" s="89" t="s">
        <v>535</v>
      </c>
      <c r="C40" s="89" t="s">
        <v>536</v>
      </c>
      <c r="D40" s="87">
        <v>89.6</v>
      </c>
      <c r="E40" s="87">
        <v>17.920000000000002</v>
      </c>
      <c r="F40" s="87">
        <v>64.92</v>
      </c>
      <c r="G40" s="87">
        <v>0.56000000000000005</v>
      </c>
      <c r="H40" s="87">
        <v>39.287999999999997</v>
      </c>
      <c r="I40" s="87">
        <v>0.56000000000000005</v>
      </c>
      <c r="J40" s="87">
        <v>61</v>
      </c>
      <c r="K40" s="87">
        <v>6.1</v>
      </c>
      <c r="L40" s="87">
        <v>84</v>
      </c>
      <c r="M40" s="87">
        <v>8.4</v>
      </c>
      <c r="N40" s="87">
        <v>71.707999999999998</v>
      </c>
      <c r="O40" s="87" t="s">
        <v>28</v>
      </c>
      <c r="P40" s="87" t="s">
        <v>28</v>
      </c>
    </row>
    <row r="41" spans="1:16" ht="27" customHeight="1">
      <c r="A41" s="87">
        <v>37</v>
      </c>
      <c r="B41" s="89" t="s">
        <v>537</v>
      </c>
      <c r="C41" s="89" t="s">
        <v>538</v>
      </c>
      <c r="D41" s="87">
        <v>95.6</v>
      </c>
      <c r="E41" s="87">
        <v>19.12</v>
      </c>
      <c r="F41" s="87">
        <v>60</v>
      </c>
      <c r="G41" s="87">
        <v>0.74</v>
      </c>
      <c r="H41" s="87">
        <v>36.444000000000003</v>
      </c>
      <c r="I41" s="87">
        <v>0.74</v>
      </c>
      <c r="J41" s="87">
        <v>70</v>
      </c>
      <c r="K41" s="87">
        <v>7</v>
      </c>
      <c r="L41" s="87">
        <v>89.5</v>
      </c>
      <c r="M41" s="87">
        <v>8.9499999999999993</v>
      </c>
      <c r="N41" s="87">
        <v>71.513999999999996</v>
      </c>
      <c r="O41" s="87" t="s">
        <v>28</v>
      </c>
      <c r="P41" s="87" t="s">
        <v>28</v>
      </c>
    </row>
    <row r="42" spans="1:16" ht="27" customHeight="1">
      <c r="A42" s="87">
        <v>38</v>
      </c>
      <c r="B42" s="89" t="s">
        <v>539</v>
      </c>
      <c r="C42" s="89" t="s">
        <v>540</v>
      </c>
      <c r="D42" s="87">
        <v>86.1</v>
      </c>
      <c r="E42" s="87">
        <v>17.22</v>
      </c>
      <c r="F42" s="87">
        <v>63.975999999999999</v>
      </c>
      <c r="G42" s="87">
        <v>0.62</v>
      </c>
      <c r="H42" s="87">
        <v>38.757599999999996</v>
      </c>
      <c r="I42" s="87">
        <v>0.62</v>
      </c>
      <c r="J42" s="87">
        <v>70</v>
      </c>
      <c r="K42" s="87">
        <v>7</v>
      </c>
      <c r="L42" s="87">
        <v>80.5</v>
      </c>
      <c r="M42" s="87">
        <v>8.0500000000000007</v>
      </c>
      <c r="N42" s="87">
        <v>71.027600000000007</v>
      </c>
      <c r="O42" s="91" t="s">
        <v>28</v>
      </c>
      <c r="P42" s="91" t="s">
        <v>28</v>
      </c>
    </row>
    <row r="43" spans="1:16" ht="27" customHeight="1">
      <c r="A43" s="87">
        <v>39</v>
      </c>
      <c r="B43" s="89" t="s">
        <v>541</v>
      </c>
      <c r="C43" s="89" t="s">
        <v>542</v>
      </c>
      <c r="D43" s="87">
        <v>88.6</v>
      </c>
      <c r="E43" s="87">
        <v>17.72</v>
      </c>
      <c r="F43" s="87">
        <v>64.512</v>
      </c>
      <c r="G43" s="87">
        <v>0.12</v>
      </c>
      <c r="H43" s="87">
        <v>38.779000000000003</v>
      </c>
      <c r="I43" s="87">
        <v>0.12</v>
      </c>
      <c r="J43" s="87">
        <v>62</v>
      </c>
      <c r="K43" s="87">
        <v>6.2</v>
      </c>
      <c r="L43" s="87">
        <v>80</v>
      </c>
      <c r="M43" s="87">
        <v>8</v>
      </c>
      <c r="N43" s="87">
        <v>70.698999999999998</v>
      </c>
      <c r="O43" s="87" t="s">
        <v>28</v>
      </c>
      <c r="P43" s="87" t="s">
        <v>28</v>
      </c>
    </row>
    <row r="44" spans="1:16" ht="27" customHeight="1">
      <c r="A44" s="87">
        <v>40</v>
      </c>
      <c r="B44" s="89" t="s">
        <v>543</v>
      </c>
      <c r="C44" s="89" t="s">
        <v>544</v>
      </c>
      <c r="D44" s="87">
        <v>89.6</v>
      </c>
      <c r="E44" s="87">
        <v>17.920000000000002</v>
      </c>
      <c r="F44" s="87">
        <v>64</v>
      </c>
      <c r="G44" s="87">
        <v>0.57999999999999996</v>
      </c>
      <c r="H44" s="87">
        <v>38.747999999999998</v>
      </c>
      <c r="I44" s="87">
        <v>0.57999999999999996</v>
      </c>
      <c r="J44" s="87">
        <v>70</v>
      </c>
      <c r="K44" s="87">
        <v>7</v>
      </c>
      <c r="L44" s="87">
        <v>70</v>
      </c>
      <c r="M44" s="87">
        <v>7</v>
      </c>
      <c r="N44" s="87">
        <v>70.668000000000006</v>
      </c>
      <c r="O44" s="87" t="s">
        <v>28</v>
      </c>
      <c r="P44" s="87" t="s">
        <v>28</v>
      </c>
    </row>
    <row r="45" spans="1:16" ht="27" customHeight="1">
      <c r="A45" s="87">
        <v>41</v>
      </c>
      <c r="B45" s="89" t="s">
        <v>545</v>
      </c>
      <c r="C45" s="89" t="s">
        <v>546</v>
      </c>
      <c r="D45" s="87">
        <v>83.6</v>
      </c>
      <c r="E45" s="87">
        <v>16.72</v>
      </c>
      <c r="F45" s="87">
        <v>62.68</v>
      </c>
      <c r="G45" s="87">
        <v>0.54</v>
      </c>
      <c r="H45" s="87">
        <v>37.932000000000002</v>
      </c>
      <c r="I45" s="87">
        <v>0.54</v>
      </c>
      <c r="J45" s="87">
        <v>70</v>
      </c>
      <c r="K45" s="87">
        <v>7</v>
      </c>
      <c r="L45" s="87">
        <v>89</v>
      </c>
      <c r="M45" s="87">
        <v>8.9</v>
      </c>
      <c r="N45" s="87">
        <v>70.552000000000007</v>
      </c>
      <c r="O45" s="87" t="s">
        <v>28</v>
      </c>
      <c r="P45" s="87" t="s">
        <v>28</v>
      </c>
    </row>
    <row r="46" spans="1:16" ht="27" customHeight="1">
      <c r="A46" s="87">
        <v>42</v>
      </c>
      <c r="B46" s="89" t="s">
        <v>547</v>
      </c>
      <c r="C46" s="89" t="s">
        <v>548</v>
      </c>
      <c r="D46" s="87">
        <v>86.6</v>
      </c>
      <c r="E46" s="87">
        <v>17.32</v>
      </c>
      <c r="F46" s="87">
        <v>62.136000000000003</v>
      </c>
      <c r="G46" s="87">
        <v>0.36</v>
      </c>
      <c r="H46" s="87">
        <v>37.497599999999998</v>
      </c>
      <c r="I46" s="87">
        <v>0.36</v>
      </c>
      <c r="J46" s="87">
        <v>70</v>
      </c>
      <c r="K46" s="87">
        <v>7</v>
      </c>
      <c r="L46" s="87">
        <v>87</v>
      </c>
      <c r="M46" s="87">
        <v>8.6999999999999993</v>
      </c>
      <c r="N46" s="87">
        <v>70.517600000000002</v>
      </c>
      <c r="O46" s="87" t="s">
        <v>29</v>
      </c>
      <c r="P46" s="87" t="s">
        <v>28</v>
      </c>
    </row>
    <row r="47" spans="1:16" ht="27" customHeight="1">
      <c r="A47" s="87">
        <v>43</v>
      </c>
      <c r="B47" s="89" t="s">
        <v>549</v>
      </c>
      <c r="C47" s="89" t="s">
        <v>550</v>
      </c>
      <c r="D47" s="87">
        <v>92.6</v>
      </c>
      <c r="E47" s="87">
        <v>18.52</v>
      </c>
      <c r="F47" s="87">
        <v>61.84</v>
      </c>
      <c r="G47" s="87">
        <v>0</v>
      </c>
      <c r="H47" s="87">
        <v>37.103999999999999</v>
      </c>
      <c r="I47" s="87">
        <v>0</v>
      </c>
      <c r="J47" s="87">
        <v>70</v>
      </c>
      <c r="K47" s="87">
        <v>7</v>
      </c>
      <c r="L47" s="87">
        <v>78</v>
      </c>
      <c r="M47" s="87">
        <v>7.8</v>
      </c>
      <c r="N47" s="87">
        <v>70.424000000000007</v>
      </c>
      <c r="O47" s="87" t="s">
        <v>28</v>
      </c>
      <c r="P47" s="87" t="s">
        <v>28</v>
      </c>
    </row>
    <row r="48" spans="1:16" ht="27" customHeight="1">
      <c r="A48" s="87">
        <v>44</v>
      </c>
      <c r="B48" s="89" t="s">
        <v>551</v>
      </c>
      <c r="C48" s="89" t="s">
        <v>552</v>
      </c>
      <c r="D48" s="87">
        <v>88.6</v>
      </c>
      <c r="E48" s="87">
        <v>17.72</v>
      </c>
      <c r="F48" s="87">
        <v>60.823999999999998</v>
      </c>
      <c r="G48" s="87">
        <v>0</v>
      </c>
      <c r="H48" s="87">
        <v>36.494</v>
      </c>
      <c r="I48" s="87">
        <v>0</v>
      </c>
      <c r="J48" s="87">
        <v>70</v>
      </c>
      <c r="K48" s="87">
        <v>7</v>
      </c>
      <c r="L48" s="87">
        <v>89</v>
      </c>
      <c r="M48" s="87">
        <v>8.9</v>
      </c>
      <c r="N48" s="87">
        <v>70.114000000000004</v>
      </c>
      <c r="O48" s="87" t="s">
        <v>28</v>
      </c>
      <c r="P48" s="87" t="s">
        <v>28</v>
      </c>
    </row>
    <row r="49" spans="1:16" ht="27" customHeight="1">
      <c r="A49" s="87">
        <v>45</v>
      </c>
      <c r="B49" s="89" t="s">
        <v>553</v>
      </c>
      <c r="C49" s="89" t="s">
        <v>554</v>
      </c>
      <c r="D49" s="87">
        <v>89.6</v>
      </c>
      <c r="E49" s="87">
        <v>17.920000000000002</v>
      </c>
      <c r="F49" s="87">
        <v>62.311999999999998</v>
      </c>
      <c r="G49" s="87">
        <v>0.22</v>
      </c>
      <c r="H49" s="87">
        <v>37.519199999999998</v>
      </c>
      <c r="I49" s="87">
        <v>0</v>
      </c>
      <c r="J49" s="87">
        <v>70.5</v>
      </c>
      <c r="K49" s="87">
        <v>7.05</v>
      </c>
      <c r="L49" s="87">
        <v>72</v>
      </c>
      <c r="M49" s="87">
        <v>7.2</v>
      </c>
      <c r="N49" s="87">
        <v>69.688999999999993</v>
      </c>
      <c r="O49" s="87" t="s">
        <v>28</v>
      </c>
      <c r="P49" s="87" t="s">
        <v>28</v>
      </c>
    </row>
    <row r="50" spans="1:16" ht="27" customHeight="1">
      <c r="A50" s="87">
        <v>46</v>
      </c>
      <c r="B50" s="89" t="s">
        <v>555</v>
      </c>
      <c r="C50" s="89" t="s">
        <v>556</v>
      </c>
      <c r="D50" s="87">
        <v>81.599999999999994</v>
      </c>
      <c r="E50" s="87">
        <v>16.32</v>
      </c>
      <c r="F50" s="87">
        <v>63.432000000000002</v>
      </c>
      <c r="G50" s="87">
        <v>0</v>
      </c>
      <c r="H50" s="87">
        <v>38.059199999999997</v>
      </c>
      <c r="I50" s="87">
        <v>0</v>
      </c>
      <c r="J50" s="87">
        <v>70</v>
      </c>
      <c r="K50" s="87">
        <v>7</v>
      </c>
      <c r="L50" s="87">
        <v>80</v>
      </c>
      <c r="M50" s="87">
        <v>8</v>
      </c>
      <c r="N50" s="87">
        <v>69.379199999999997</v>
      </c>
      <c r="O50" s="87" t="s">
        <v>28</v>
      </c>
      <c r="P50" s="87" t="s">
        <v>28</v>
      </c>
    </row>
    <row r="51" spans="1:16" ht="27" customHeight="1">
      <c r="A51" s="87">
        <v>47</v>
      </c>
      <c r="B51" s="89" t="s">
        <v>557</v>
      </c>
      <c r="C51" s="89" t="s">
        <v>558</v>
      </c>
      <c r="D51" s="87">
        <v>80.599999999999994</v>
      </c>
      <c r="E51" s="87">
        <v>16.12</v>
      </c>
      <c r="F51" s="87">
        <v>63.4</v>
      </c>
      <c r="G51" s="87">
        <v>0</v>
      </c>
      <c r="H51" s="87">
        <v>38.064</v>
      </c>
      <c r="I51" s="87">
        <v>0</v>
      </c>
      <c r="J51" s="87">
        <v>70</v>
      </c>
      <c r="K51" s="87">
        <v>7</v>
      </c>
      <c r="L51" s="87">
        <v>80</v>
      </c>
      <c r="M51" s="87">
        <v>8</v>
      </c>
      <c r="N51" s="87">
        <v>69.183999999999997</v>
      </c>
      <c r="O51" s="87" t="s">
        <v>28</v>
      </c>
      <c r="P51" s="87" t="s">
        <v>28</v>
      </c>
    </row>
    <row r="52" spans="1:16" ht="27" customHeight="1">
      <c r="A52" s="87">
        <v>48</v>
      </c>
      <c r="B52" s="89" t="s">
        <v>559</v>
      </c>
      <c r="C52" s="89" t="s">
        <v>560</v>
      </c>
      <c r="D52" s="90">
        <v>81</v>
      </c>
      <c r="E52" s="90">
        <v>16.2</v>
      </c>
      <c r="F52" s="90">
        <v>61.584000000000003</v>
      </c>
      <c r="G52" s="90">
        <v>0</v>
      </c>
      <c r="H52" s="90">
        <v>36.950400000000002</v>
      </c>
      <c r="I52" s="90">
        <v>0.35</v>
      </c>
      <c r="J52" s="90">
        <v>70</v>
      </c>
      <c r="K52" s="90">
        <v>7</v>
      </c>
      <c r="L52" s="90">
        <v>88</v>
      </c>
      <c r="M52" s="90">
        <v>8.8000000000000007</v>
      </c>
      <c r="N52" s="90">
        <v>69.160399999999996</v>
      </c>
      <c r="O52" s="90" t="s">
        <v>28</v>
      </c>
      <c r="P52" s="90" t="s">
        <v>28</v>
      </c>
    </row>
    <row r="53" spans="1:16" ht="27" customHeight="1">
      <c r="A53" s="87">
        <v>49</v>
      </c>
      <c r="B53" s="89" t="s">
        <v>561</v>
      </c>
      <c r="C53" s="89" t="s">
        <v>562</v>
      </c>
      <c r="D53" s="87">
        <v>85</v>
      </c>
      <c r="E53" s="87">
        <v>17</v>
      </c>
      <c r="F53" s="87">
        <v>62.823999999999998</v>
      </c>
      <c r="G53" s="87">
        <v>0.21</v>
      </c>
      <c r="H53" s="87">
        <v>37.82</v>
      </c>
      <c r="I53" s="87">
        <v>0.21</v>
      </c>
      <c r="J53" s="87">
        <v>61</v>
      </c>
      <c r="K53" s="87">
        <v>6.1</v>
      </c>
      <c r="L53" s="87">
        <v>80</v>
      </c>
      <c r="M53" s="87">
        <v>8</v>
      </c>
      <c r="N53" s="87">
        <v>68.92</v>
      </c>
      <c r="O53" s="87" t="s">
        <v>28</v>
      </c>
      <c r="P53" s="87" t="s">
        <v>28</v>
      </c>
    </row>
    <row r="54" spans="1:16" ht="27" customHeight="1">
      <c r="A54" s="87">
        <v>50</v>
      </c>
      <c r="B54" s="89" t="s">
        <v>563</v>
      </c>
      <c r="C54" s="89" t="s">
        <v>564</v>
      </c>
      <c r="D54" s="87">
        <v>80.599999999999994</v>
      </c>
      <c r="E54" s="87">
        <v>16.12</v>
      </c>
      <c r="F54" s="87">
        <v>61.64</v>
      </c>
      <c r="G54" s="87">
        <v>0.36</v>
      </c>
      <c r="H54" s="87">
        <v>37.200000000000003</v>
      </c>
      <c r="I54" s="87">
        <v>0.36</v>
      </c>
      <c r="J54" s="87">
        <v>70</v>
      </c>
      <c r="K54" s="87">
        <v>7</v>
      </c>
      <c r="L54" s="87">
        <v>81.5</v>
      </c>
      <c r="M54" s="87">
        <v>8.15</v>
      </c>
      <c r="N54" s="87">
        <v>68.47</v>
      </c>
      <c r="O54" s="87" t="s">
        <v>28</v>
      </c>
      <c r="P54" s="87" t="s">
        <v>28</v>
      </c>
    </row>
    <row r="55" spans="1:16" ht="27" customHeight="1">
      <c r="A55" s="87">
        <v>51</v>
      </c>
      <c r="B55" s="89" t="s">
        <v>565</v>
      </c>
      <c r="C55" s="89" t="s">
        <v>566</v>
      </c>
      <c r="D55" s="87">
        <v>84.6</v>
      </c>
      <c r="E55" s="87">
        <v>16.920000000000002</v>
      </c>
      <c r="F55" s="87">
        <v>60.728000000000002</v>
      </c>
      <c r="G55" s="87">
        <v>0</v>
      </c>
      <c r="H55" s="87">
        <v>36.436799999999998</v>
      </c>
      <c r="I55" s="87">
        <v>0</v>
      </c>
      <c r="J55" s="87">
        <v>70</v>
      </c>
      <c r="K55" s="87">
        <v>7</v>
      </c>
      <c r="L55" s="87">
        <v>80</v>
      </c>
      <c r="M55" s="87">
        <v>80</v>
      </c>
      <c r="N55" s="87">
        <v>68.356800000000007</v>
      </c>
      <c r="O55" s="87" t="s">
        <v>28</v>
      </c>
      <c r="P55" s="87" t="s">
        <v>28</v>
      </c>
    </row>
    <row r="56" spans="1:16" ht="27" customHeight="1">
      <c r="A56" s="87">
        <v>52</v>
      </c>
      <c r="B56" s="89" t="s">
        <v>567</v>
      </c>
      <c r="C56" s="89" t="s">
        <v>568</v>
      </c>
      <c r="D56" s="87">
        <v>84.6</v>
      </c>
      <c r="E56" s="87">
        <v>16.920000000000002</v>
      </c>
      <c r="F56" s="87">
        <v>60.631999999999998</v>
      </c>
      <c r="G56" s="87">
        <v>0</v>
      </c>
      <c r="H56" s="87">
        <v>36.379199999999997</v>
      </c>
      <c r="I56" s="87">
        <v>0</v>
      </c>
      <c r="J56" s="87">
        <v>70</v>
      </c>
      <c r="K56" s="87">
        <v>7</v>
      </c>
      <c r="L56" s="87">
        <v>80</v>
      </c>
      <c r="M56" s="87">
        <v>8</v>
      </c>
      <c r="N56" s="87">
        <v>68.299199999999999</v>
      </c>
      <c r="O56" s="87" t="s">
        <v>28</v>
      </c>
      <c r="P56" s="87" t="s">
        <v>28</v>
      </c>
    </row>
    <row r="57" spans="1:16" ht="27" customHeight="1">
      <c r="A57" s="87">
        <v>53</v>
      </c>
      <c r="B57" s="89" t="s">
        <v>569</v>
      </c>
      <c r="C57" s="89" t="s">
        <v>570</v>
      </c>
      <c r="D57" s="87">
        <v>82</v>
      </c>
      <c r="E57" s="87">
        <v>16.399999999999999</v>
      </c>
      <c r="F57" s="87">
        <v>65.099999999999994</v>
      </c>
      <c r="G57" s="87">
        <v>0</v>
      </c>
      <c r="H57" s="87">
        <v>39.06</v>
      </c>
      <c r="I57" s="87">
        <v>0</v>
      </c>
      <c r="J57" s="87">
        <v>70</v>
      </c>
      <c r="K57" s="87">
        <v>7</v>
      </c>
      <c r="L57" s="87">
        <v>81.5</v>
      </c>
      <c r="M57" s="87">
        <v>8.15</v>
      </c>
      <c r="N57" s="87">
        <v>68.2</v>
      </c>
      <c r="O57" s="87" t="s">
        <v>28</v>
      </c>
      <c r="P57" s="87" t="s">
        <v>28</v>
      </c>
    </row>
    <row r="58" spans="1:16" ht="27" customHeight="1">
      <c r="A58" s="87">
        <v>54</v>
      </c>
      <c r="B58" s="89" t="s">
        <v>571</v>
      </c>
      <c r="C58" s="89" t="s">
        <v>572</v>
      </c>
      <c r="D58" s="87">
        <v>81.599999999999994</v>
      </c>
      <c r="E58" s="87">
        <v>16.32</v>
      </c>
      <c r="F58" s="87">
        <v>60.66</v>
      </c>
      <c r="G58" s="87">
        <v>0</v>
      </c>
      <c r="H58" s="87">
        <v>36.396000000000001</v>
      </c>
      <c r="I58" s="87">
        <v>0</v>
      </c>
      <c r="J58" s="87">
        <v>70</v>
      </c>
      <c r="K58" s="87">
        <v>7</v>
      </c>
      <c r="L58" s="87">
        <v>81.5</v>
      </c>
      <c r="M58" s="87">
        <v>8.15</v>
      </c>
      <c r="N58" s="87">
        <v>67.866</v>
      </c>
      <c r="O58" s="87" t="s">
        <v>28</v>
      </c>
      <c r="P58" s="87" t="s">
        <v>28</v>
      </c>
    </row>
    <row r="59" spans="1:16" ht="27" customHeight="1">
      <c r="A59" s="87">
        <v>55</v>
      </c>
      <c r="B59" s="89" t="s">
        <v>573</v>
      </c>
      <c r="C59" s="89" t="s">
        <v>574</v>
      </c>
      <c r="D59" s="87">
        <v>84.5</v>
      </c>
      <c r="E59" s="87">
        <v>16.899999999999999</v>
      </c>
      <c r="F59" s="87">
        <v>60.728000000000002</v>
      </c>
      <c r="G59" s="87">
        <v>0.78</v>
      </c>
      <c r="H59" s="87">
        <v>36.904000000000003</v>
      </c>
      <c r="I59" s="87">
        <v>0.78</v>
      </c>
      <c r="J59" s="87">
        <v>70</v>
      </c>
      <c r="K59" s="87">
        <v>7</v>
      </c>
      <c r="L59" s="87">
        <v>70</v>
      </c>
      <c r="M59" s="87">
        <v>7</v>
      </c>
      <c r="N59" s="87">
        <v>67.804000000000002</v>
      </c>
      <c r="O59" s="87" t="s">
        <v>28</v>
      </c>
      <c r="P59" s="87" t="s">
        <v>28</v>
      </c>
    </row>
    <row r="60" spans="1:16" ht="27" customHeight="1">
      <c r="A60" s="87">
        <v>56</v>
      </c>
      <c r="B60" s="89" t="s">
        <v>575</v>
      </c>
      <c r="C60" s="89" t="s">
        <v>576</v>
      </c>
      <c r="D60" s="87">
        <v>86.6</v>
      </c>
      <c r="E60" s="87">
        <v>17.32</v>
      </c>
      <c r="F60" s="87">
        <v>59.112000000000002</v>
      </c>
      <c r="G60" s="87">
        <v>0</v>
      </c>
      <c r="H60" s="87">
        <v>35.467199999999998</v>
      </c>
      <c r="I60" s="87">
        <v>0</v>
      </c>
      <c r="J60" s="87">
        <v>70</v>
      </c>
      <c r="K60" s="87">
        <v>7</v>
      </c>
      <c r="L60" s="87">
        <v>80</v>
      </c>
      <c r="M60" s="87">
        <v>8</v>
      </c>
      <c r="N60" s="87">
        <v>67.787199999999999</v>
      </c>
      <c r="O60" s="91" t="s">
        <v>28</v>
      </c>
      <c r="P60" s="91" t="s">
        <v>28</v>
      </c>
    </row>
    <row r="61" spans="1:16" ht="27" customHeight="1">
      <c r="A61" s="87">
        <v>57</v>
      </c>
      <c r="B61" s="89" t="s">
        <v>577</v>
      </c>
      <c r="C61" s="89" t="s">
        <v>578</v>
      </c>
      <c r="D61" s="87">
        <v>77.5</v>
      </c>
      <c r="E61" s="87">
        <v>15.5</v>
      </c>
      <c r="F61" s="87">
        <v>59.48</v>
      </c>
      <c r="G61" s="87">
        <v>0</v>
      </c>
      <c r="H61" s="87">
        <v>35.688000000000002</v>
      </c>
      <c r="I61" s="87">
        <v>0</v>
      </c>
      <c r="J61" s="87">
        <v>70</v>
      </c>
      <c r="K61" s="87">
        <v>7</v>
      </c>
      <c r="L61" s="87">
        <v>92</v>
      </c>
      <c r="M61" s="87">
        <v>9.1999999999999993</v>
      </c>
      <c r="N61" s="87">
        <v>67.388000000000005</v>
      </c>
      <c r="O61" s="87" t="s">
        <v>28</v>
      </c>
      <c r="P61" s="87" t="s">
        <v>28</v>
      </c>
    </row>
    <row r="62" spans="1:16" ht="27" customHeight="1">
      <c r="A62" s="87">
        <v>58</v>
      </c>
      <c r="B62" s="89" t="s">
        <v>579</v>
      </c>
      <c r="C62" s="89" t="s">
        <v>580</v>
      </c>
      <c r="D62" s="87">
        <v>76</v>
      </c>
      <c r="E62" s="87">
        <v>15.2</v>
      </c>
      <c r="F62" s="87">
        <v>58.951999999999998</v>
      </c>
      <c r="G62" s="87">
        <v>0</v>
      </c>
      <c r="H62" s="87">
        <v>35.335000000000001</v>
      </c>
      <c r="I62" s="87">
        <v>0</v>
      </c>
      <c r="J62" s="87">
        <v>90</v>
      </c>
      <c r="K62" s="87">
        <v>9</v>
      </c>
      <c r="L62" s="87">
        <v>70</v>
      </c>
      <c r="M62" s="87">
        <v>7</v>
      </c>
      <c r="N62" s="87">
        <v>66.555000000000007</v>
      </c>
      <c r="O62" s="87" t="s">
        <v>28</v>
      </c>
      <c r="P62" s="87" t="s">
        <v>28</v>
      </c>
    </row>
    <row r="63" spans="1:16" ht="27" customHeight="1">
      <c r="A63" s="87">
        <v>59</v>
      </c>
      <c r="B63" s="89" t="s">
        <v>581</v>
      </c>
      <c r="C63" s="89" t="s">
        <v>582</v>
      </c>
      <c r="D63" s="90">
        <v>71.599999999999994</v>
      </c>
      <c r="E63" s="90">
        <v>14.32</v>
      </c>
      <c r="F63" s="90">
        <v>63.1</v>
      </c>
      <c r="G63" s="90">
        <v>0</v>
      </c>
      <c r="H63" s="90">
        <v>37.86</v>
      </c>
      <c r="I63" s="90">
        <v>0</v>
      </c>
      <c r="J63" s="90">
        <v>70</v>
      </c>
      <c r="K63" s="90">
        <v>7</v>
      </c>
      <c r="L63" s="90">
        <v>70</v>
      </c>
      <c r="M63" s="90">
        <v>7</v>
      </c>
      <c r="N63" s="90">
        <v>66.06</v>
      </c>
      <c r="O63" s="90" t="s">
        <v>28</v>
      </c>
      <c r="P63" s="90" t="s">
        <v>28</v>
      </c>
    </row>
    <row r="64" spans="1:16" ht="27" customHeight="1">
      <c r="A64" s="87">
        <v>60</v>
      </c>
      <c r="B64" s="89" t="s">
        <v>583</v>
      </c>
      <c r="C64" s="89" t="s">
        <v>584</v>
      </c>
      <c r="D64" s="87">
        <v>84.6</v>
      </c>
      <c r="E64" s="87">
        <v>16.920000000000002</v>
      </c>
      <c r="F64" s="87">
        <v>56.41</v>
      </c>
      <c r="G64" s="87">
        <v>0</v>
      </c>
      <c r="H64" s="87">
        <v>33.845999999999997</v>
      </c>
      <c r="I64" s="87">
        <v>0</v>
      </c>
      <c r="J64" s="87">
        <v>70</v>
      </c>
      <c r="K64" s="87">
        <v>7</v>
      </c>
      <c r="L64" s="87">
        <v>80</v>
      </c>
      <c r="M64" s="87">
        <v>8</v>
      </c>
      <c r="N64" s="87">
        <v>65.766000000000005</v>
      </c>
      <c r="O64" s="87" t="s">
        <v>28</v>
      </c>
      <c r="P64" s="87" t="s">
        <v>28</v>
      </c>
    </row>
    <row r="65" spans="1:16" ht="27" customHeight="1">
      <c r="A65" s="87">
        <v>61</v>
      </c>
      <c r="B65" s="89" t="s">
        <v>585</v>
      </c>
      <c r="C65" s="89" t="s">
        <v>586</v>
      </c>
      <c r="D65" s="87">
        <v>80.599999999999994</v>
      </c>
      <c r="E65" s="87">
        <v>16.12</v>
      </c>
      <c r="F65" s="87">
        <v>57.72</v>
      </c>
      <c r="G65" s="87">
        <v>0</v>
      </c>
      <c r="H65" s="87">
        <v>34.631999999999998</v>
      </c>
      <c r="I65" s="87">
        <v>0</v>
      </c>
      <c r="J65" s="87">
        <v>70</v>
      </c>
      <c r="K65" s="87">
        <v>7</v>
      </c>
      <c r="L65" s="87">
        <v>80</v>
      </c>
      <c r="M65" s="87">
        <v>8</v>
      </c>
      <c r="N65" s="87">
        <v>65.632000000000005</v>
      </c>
      <c r="O65" s="87" t="s">
        <v>28</v>
      </c>
      <c r="P65" s="87" t="s">
        <v>28</v>
      </c>
    </row>
    <row r="66" spans="1:16" ht="27" customHeight="1">
      <c r="A66" s="87">
        <v>62</v>
      </c>
      <c r="B66" s="89" t="s">
        <v>587</v>
      </c>
      <c r="C66" s="89" t="s">
        <v>588</v>
      </c>
      <c r="D66" s="87">
        <v>84.6</v>
      </c>
      <c r="E66" s="87">
        <v>16.920000000000002</v>
      </c>
      <c r="F66" s="87">
        <v>55.8</v>
      </c>
      <c r="G66" s="87">
        <v>0</v>
      </c>
      <c r="H66" s="87">
        <v>33.479999999999997</v>
      </c>
      <c r="I66" s="87">
        <v>0</v>
      </c>
      <c r="J66" s="87">
        <v>70</v>
      </c>
      <c r="K66" s="87">
        <v>7</v>
      </c>
      <c r="L66" s="87">
        <v>80</v>
      </c>
      <c r="M66" s="87">
        <v>8</v>
      </c>
      <c r="N66" s="87">
        <v>65.400000000000006</v>
      </c>
      <c r="O66" s="87" t="s">
        <v>28</v>
      </c>
      <c r="P66" s="87" t="s">
        <v>28</v>
      </c>
    </row>
    <row r="67" spans="1:16" ht="27" customHeight="1">
      <c r="A67" s="87">
        <v>63</v>
      </c>
      <c r="B67" s="89" t="s">
        <v>589</v>
      </c>
      <c r="C67" s="89" t="s">
        <v>590</v>
      </c>
      <c r="D67" s="87">
        <v>80.599999999999994</v>
      </c>
      <c r="E67" s="87">
        <v>16.12</v>
      </c>
      <c r="F67" s="87">
        <v>57.04</v>
      </c>
      <c r="G67" s="87">
        <v>0.12</v>
      </c>
      <c r="H67" s="87">
        <v>34.295999999999999</v>
      </c>
      <c r="I67" s="87">
        <v>0.12</v>
      </c>
      <c r="J67" s="87">
        <v>70</v>
      </c>
      <c r="K67" s="87">
        <v>7</v>
      </c>
      <c r="L67" s="87">
        <v>83</v>
      </c>
      <c r="M67" s="87">
        <v>8.3000000000000007</v>
      </c>
      <c r="N67" s="87">
        <v>65.296000000000006</v>
      </c>
      <c r="O67" s="87" t="s">
        <v>28</v>
      </c>
      <c r="P67" s="87" t="s">
        <v>28</v>
      </c>
    </row>
    <row r="68" spans="1:16" ht="27" customHeight="1">
      <c r="A68" s="87">
        <v>64</v>
      </c>
      <c r="B68" s="89" t="s">
        <v>591</v>
      </c>
      <c r="C68" s="89" t="s">
        <v>592</v>
      </c>
      <c r="D68" s="87">
        <v>84.6</v>
      </c>
      <c r="E68" s="87">
        <v>16.93</v>
      </c>
      <c r="F68" s="87">
        <v>56.18</v>
      </c>
      <c r="G68" s="87">
        <v>0.56000000000000005</v>
      </c>
      <c r="H68" s="87">
        <v>34.043999999999997</v>
      </c>
      <c r="I68" s="87">
        <v>0.56000000000000005</v>
      </c>
      <c r="J68" s="87">
        <v>70</v>
      </c>
      <c r="K68" s="87">
        <v>7</v>
      </c>
      <c r="L68" s="87">
        <v>70</v>
      </c>
      <c r="M68" s="87">
        <v>7</v>
      </c>
      <c r="N68" s="87">
        <v>64.963999999999999</v>
      </c>
      <c r="O68" s="87" t="s">
        <v>28</v>
      </c>
      <c r="P68" s="87" t="s">
        <v>162</v>
      </c>
    </row>
    <row r="69" spans="1:16" ht="27" customHeight="1">
      <c r="A69" s="87">
        <v>65</v>
      </c>
      <c r="B69" s="89" t="s">
        <v>593</v>
      </c>
      <c r="C69" s="89" t="s">
        <v>594</v>
      </c>
      <c r="D69" s="87">
        <v>80.599999999999994</v>
      </c>
      <c r="E69" s="87">
        <v>16.12</v>
      </c>
      <c r="F69" s="87">
        <v>68.13</v>
      </c>
      <c r="G69" s="87">
        <v>0</v>
      </c>
      <c r="H69" s="87">
        <v>54.5</v>
      </c>
      <c r="I69" s="87">
        <v>0</v>
      </c>
      <c r="J69" s="87">
        <v>70</v>
      </c>
      <c r="K69" s="87">
        <v>7</v>
      </c>
      <c r="L69" s="87">
        <v>86.4</v>
      </c>
      <c r="M69" s="87">
        <v>8.64</v>
      </c>
      <c r="N69" s="87">
        <v>64.459999999999994</v>
      </c>
      <c r="O69" s="87" t="s">
        <v>28</v>
      </c>
      <c r="P69" s="87" t="s">
        <v>162</v>
      </c>
    </row>
    <row r="70" spans="1:16" ht="27" customHeight="1">
      <c r="A70" s="87">
        <v>66</v>
      </c>
      <c r="B70" s="89" t="s">
        <v>595</v>
      </c>
      <c r="C70" s="89" t="s">
        <v>596</v>
      </c>
      <c r="D70" s="87">
        <v>91.6</v>
      </c>
      <c r="E70" s="87">
        <v>18.32</v>
      </c>
      <c r="F70" s="87">
        <v>62.2</v>
      </c>
      <c r="G70" s="87">
        <v>0</v>
      </c>
      <c r="H70" s="87">
        <v>37.32</v>
      </c>
      <c r="I70" s="87">
        <v>0</v>
      </c>
      <c r="J70" s="87">
        <v>70</v>
      </c>
      <c r="K70" s="87">
        <v>7</v>
      </c>
      <c r="L70" s="87">
        <v>83</v>
      </c>
      <c r="M70" s="87">
        <v>8.3000000000000007</v>
      </c>
      <c r="N70" s="87">
        <v>63.94</v>
      </c>
      <c r="O70" s="87" t="s">
        <v>28</v>
      </c>
      <c r="P70" s="87" t="s">
        <v>162</v>
      </c>
    </row>
    <row r="71" spans="1:16" ht="27" customHeight="1">
      <c r="A71" s="87">
        <v>67</v>
      </c>
      <c r="B71" s="89" t="s">
        <v>597</v>
      </c>
      <c r="C71" s="89" t="s">
        <v>598</v>
      </c>
      <c r="D71" s="87">
        <v>80.599999999999994</v>
      </c>
      <c r="E71" s="87">
        <v>16.12</v>
      </c>
      <c r="F71" s="87">
        <v>51.78</v>
      </c>
      <c r="G71" s="87">
        <v>0</v>
      </c>
      <c r="H71" s="87">
        <v>31.07</v>
      </c>
      <c r="I71" s="87">
        <v>0</v>
      </c>
      <c r="J71" s="87">
        <v>70</v>
      </c>
      <c r="K71" s="87">
        <v>7</v>
      </c>
      <c r="L71" s="87">
        <v>97</v>
      </c>
      <c r="M71" s="87">
        <v>9.5</v>
      </c>
      <c r="N71" s="87">
        <v>63.89</v>
      </c>
      <c r="O71" s="87" t="s">
        <v>28</v>
      </c>
      <c r="P71" s="87" t="s">
        <v>162</v>
      </c>
    </row>
    <row r="72" spans="1:16" ht="27" customHeight="1">
      <c r="A72" s="87">
        <v>68</v>
      </c>
      <c r="B72" s="89" t="s">
        <v>599</v>
      </c>
      <c r="C72" s="89" t="s">
        <v>600</v>
      </c>
      <c r="D72" s="87">
        <v>71</v>
      </c>
      <c r="E72" s="87">
        <v>14.2</v>
      </c>
      <c r="F72" s="87">
        <v>60</v>
      </c>
      <c r="G72" s="87">
        <v>0</v>
      </c>
      <c r="H72" s="87">
        <v>36</v>
      </c>
      <c r="I72" s="87">
        <v>0</v>
      </c>
      <c r="J72" s="87">
        <v>60</v>
      </c>
      <c r="K72" s="87">
        <v>6</v>
      </c>
      <c r="L72" s="87">
        <v>70</v>
      </c>
      <c r="M72" s="87">
        <v>7</v>
      </c>
      <c r="N72" s="87">
        <v>63.2</v>
      </c>
      <c r="O72" s="87" t="s">
        <v>28</v>
      </c>
      <c r="P72" s="87" t="s">
        <v>162</v>
      </c>
    </row>
    <row r="73" spans="1:16" ht="27" customHeight="1">
      <c r="A73" s="87">
        <v>69</v>
      </c>
      <c r="B73" s="89" t="s">
        <v>601</v>
      </c>
      <c r="C73" s="89" t="s">
        <v>602</v>
      </c>
      <c r="D73" s="87">
        <v>70</v>
      </c>
      <c r="E73" s="87">
        <v>14</v>
      </c>
      <c r="F73" s="87">
        <v>56.8</v>
      </c>
      <c r="G73" s="87">
        <v>0</v>
      </c>
      <c r="H73" s="87">
        <v>34.08</v>
      </c>
      <c r="I73" s="87">
        <v>0</v>
      </c>
      <c r="J73" s="87">
        <v>70</v>
      </c>
      <c r="K73" s="87">
        <v>7</v>
      </c>
      <c r="L73" s="87">
        <v>70</v>
      </c>
      <c r="M73" s="87">
        <v>7</v>
      </c>
      <c r="N73" s="87">
        <v>62.08</v>
      </c>
      <c r="O73" s="87" t="s">
        <v>28</v>
      </c>
      <c r="P73" s="87" t="s">
        <v>162</v>
      </c>
    </row>
    <row r="74" spans="1:16" ht="27" customHeight="1">
      <c r="A74" s="87">
        <v>70</v>
      </c>
      <c r="B74" s="89" t="s">
        <v>603</v>
      </c>
      <c r="C74" s="89" t="s">
        <v>604</v>
      </c>
      <c r="D74" s="87">
        <v>84.6</v>
      </c>
      <c r="E74" s="87">
        <v>14.92</v>
      </c>
      <c r="F74" s="87">
        <v>51</v>
      </c>
      <c r="G74" s="87">
        <v>0</v>
      </c>
      <c r="H74" s="87">
        <v>30.6</v>
      </c>
      <c r="I74" s="87">
        <v>0</v>
      </c>
      <c r="J74" s="87">
        <v>70</v>
      </c>
      <c r="K74" s="87">
        <v>7</v>
      </c>
      <c r="L74" s="87">
        <v>80</v>
      </c>
      <c r="M74" s="87">
        <v>8</v>
      </c>
      <c r="N74" s="87">
        <v>61.52</v>
      </c>
      <c r="O74" s="87" t="s">
        <v>28</v>
      </c>
      <c r="P74" s="87" t="s">
        <v>162</v>
      </c>
    </row>
    <row r="75" spans="1:16" ht="27" customHeight="1">
      <c r="A75" s="87">
        <v>71</v>
      </c>
      <c r="B75" s="89" t="s">
        <v>605</v>
      </c>
      <c r="C75" s="89" t="s">
        <v>606</v>
      </c>
      <c r="D75" s="87">
        <v>80</v>
      </c>
      <c r="E75" s="87">
        <v>16</v>
      </c>
      <c r="F75" s="87">
        <v>50.72</v>
      </c>
      <c r="G75" s="87">
        <v>0</v>
      </c>
      <c r="H75" s="87">
        <v>30.431999999999999</v>
      </c>
      <c r="I75" s="87">
        <v>0</v>
      </c>
      <c r="J75" s="87">
        <v>70</v>
      </c>
      <c r="K75" s="87">
        <v>7</v>
      </c>
      <c r="L75" s="87">
        <v>80</v>
      </c>
      <c r="M75" s="87">
        <v>8</v>
      </c>
      <c r="N75" s="87">
        <v>61.432000000000002</v>
      </c>
      <c r="O75" s="87" t="s">
        <v>28</v>
      </c>
      <c r="P75" s="87" t="s">
        <v>162</v>
      </c>
    </row>
    <row r="76" spans="1:16" ht="27" customHeight="1">
      <c r="A76" s="87">
        <v>72</v>
      </c>
      <c r="B76" s="89" t="s">
        <v>607</v>
      </c>
      <c r="C76" s="89" t="s">
        <v>608</v>
      </c>
      <c r="D76" s="87">
        <v>80.599999999999994</v>
      </c>
      <c r="E76" s="87">
        <v>16.12</v>
      </c>
      <c r="F76" s="87">
        <v>49.3</v>
      </c>
      <c r="G76" s="87">
        <v>0</v>
      </c>
      <c r="H76" s="87">
        <v>29.58</v>
      </c>
      <c r="I76" s="87">
        <v>0</v>
      </c>
      <c r="J76" s="87">
        <v>70</v>
      </c>
      <c r="K76" s="87">
        <v>7</v>
      </c>
      <c r="L76" s="87">
        <v>82</v>
      </c>
      <c r="M76" s="87">
        <v>8.1999999999999993</v>
      </c>
      <c r="N76" s="87">
        <v>60.9</v>
      </c>
      <c r="O76" s="87" t="s">
        <v>28</v>
      </c>
      <c r="P76" s="87" t="s">
        <v>162</v>
      </c>
    </row>
    <row r="77" spans="1:16" ht="27" customHeight="1">
      <c r="A77" s="87">
        <v>73</v>
      </c>
      <c r="B77" s="89" t="s">
        <v>609</v>
      </c>
      <c r="C77" s="89" t="s">
        <v>610</v>
      </c>
      <c r="D77" s="87">
        <v>84.5</v>
      </c>
      <c r="E77" s="87">
        <v>16.899999999999999</v>
      </c>
      <c r="F77" s="87">
        <v>46.88</v>
      </c>
      <c r="G77" s="87">
        <v>0.42</v>
      </c>
      <c r="H77" s="87">
        <v>28.38</v>
      </c>
      <c r="I77" s="87">
        <v>0.42</v>
      </c>
      <c r="J77" s="87">
        <v>70</v>
      </c>
      <c r="K77" s="87">
        <v>7</v>
      </c>
      <c r="L77" s="87">
        <v>70</v>
      </c>
      <c r="M77" s="87">
        <v>7</v>
      </c>
      <c r="N77" s="87">
        <v>59.3</v>
      </c>
      <c r="O77" s="87" t="s">
        <v>28</v>
      </c>
      <c r="P77" s="87" t="s">
        <v>330</v>
      </c>
    </row>
    <row r="78" spans="1:16" ht="27" customHeight="1">
      <c r="A78" s="87">
        <v>74</v>
      </c>
      <c r="B78" s="89" t="s">
        <v>611</v>
      </c>
      <c r="C78" s="89" t="s">
        <v>612</v>
      </c>
      <c r="D78" s="87">
        <v>84.6</v>
      </c>
      <c r="E78" s="87">
        <v>16.920000000000002</v>
      </c>
      <c r="F78" s="87">
        <v>45.46</v>
      </c>
      <c r="G78" s="87">
        <v>0</v>
      </c>
      <c r="H78" s="87">
        <v>27.276</v>
      </c>
      <c r="I78" s="87">
        <v>0</v>
      </c>
      <c r="J78" s="87">
        <v>60</v>
      </c>
      <c r="K78" s="87">
        <v>6</v>
      </c>
      <c r="L78" s="87">
        <v>80</v>
      </c>
      <c r="M78" s="87">
        <v>8</v>
      </c>
      <c r="N78" s="87">
        <v>58.628</v>
      </c>
      <c r="O78" s="87" t="s">
        <v>28</v>
      </c>
      <c r="P78" s="87" t="s">
        <v>330</v>
      </c>
    </row>
  </sheetData>
  <mergeCells count="10">
    <mergeCell ref="A1:P1"/>
    <mergeCell ref="A2:P2"/>
    <mergeCell ref="D3:E3"/>
    <mergeCell ref="F3:H3"/>
    <mergeCell ref="J3:K3"/>
    <mergeCell ref="L3:M3"/>
    <mergeCell ref="A3:A4"/>
    <mergeCell ref="B3:B4"/>
    <mergeCell ref="C3:C4"/>
    <mergeCell ref="I3:I4"/>
  </mergeCells>
  <phoneticPr fontId="25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workbookViewId="0">
      <selection activeCell="C23" sqref="C23"/>
    </sheetView>
  </sheetViews>
  <sheetFormatPr defaultColWidth="9.125" defaultRowHeight="27" customHeight="1"/>
  <cols>
    <col min="1" max="1" width="4.375" style="76" customWidth="1"/>
    <col min="2" max="2" width="10.625" style="52" customWidth="1"/>
    <col min="3" max="3" width="6.375" style="53" customWidth="1"/>
    <col min="4" max="4" width="6.875" style="53" customWidth="1"/>
    <col min="5" max="5" width="9.625" style="53" customWidth="1"/>
    <col min="6" max="6" width="7.625" style="53" customWidth="1"/>
    <col min="7" max="7" width="6.125" style="53" customWidth="1"/>
    <col min="8" max="9" width="9.625" style="53" customWidth="1"/>
    <col min="10" max="10" width="7" style="53" customWidth="1"/>
    <col min="11" max="11" width="9.125" style="53" customWidth="1"/>
    <col min="12" max="12" width="6.875" style="53" customWidth="1"/>
    <col min="13" max="13" width="9.625" style="53" customWidth="1"/>
    <col min="14" max="14" width="9.875" style="53" customWidth="1"/>
    <col min="15" max="15" width="7.875" style="53" customWidth="1"/>
    <col min="16" max="16" width="10.375" style="53" customWidth="1"/>
    <col min="17" max="18" width="8.125" style="53" customWidth="1"/>
    <col min="19" max="19" width="3.625" style="53"/>
    <col min="20" max="32" width="9" style="53"/>
    <col min="33" max="16384" width="9.125" style="53"/>
  </cols>
  <sheetData>
    <row r="1" spans="1:18" ht="48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65"/>
      <c r="R1" s="65"/>
    </row>
    <row r="2" spans="1:18" s="50" customFormat="1" ht="39" customHeight="1">
      <c r="A2" s="133" t="s">
        <v>613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5"/>
      <c r="Q2" s="66"/>
      <c r="R2" s="66"/>
    </row>
    <row r="3" spans="1:18" s="50" customFormat="1" ht="33.75" customHeight="1">
      <c r="A3" s="137" t="s">
        <v>2</v>
      </c>
      <c r="B3" s="139" t="s">
        <v>3</v>
      </c>
      <c r="C3" s="141" t="s">
        <v>4</v>
      </c>
      <c r="D3" s="136" t="s">
        <v>5</v>
      </c>
      <c r="E3" s="136"/>
      <c r="F3" s="136" t="s">
        <v>6</v>
      </c>
      <c r="G3" s="136"/>
      <c r="H3" s="136"/>
      <c r="I3" s="143" t="s">
        <v>7</v>
      </c>
      <c r="J3" s="136" t="s">
        <v>8</v>
      </c>
      <c r="K3" s="136"/>
      <c r="L3" s="136" t="s">
        <v>9</v>
      </c>
      <c r="M3" s="136"/>
      <c r="N3" s="55" t="s">
        <v>10</v>
      </c>
      <c r="O3" s="55" t="s">
        <v>11</v>
      </c>
      <c r="P3" s="55" t="s">
        <v>12</v>
      </c>
    </row>
    <row r="4" spans="1:18" s="50" customFormat="1" ht="33" customHeight="1">
      <c r="A4" s="138"/>
      <c r="B4" s="140"/>
      <c r="C4" s="142"/>
      <c r="D4" s="54" t="s">
        <v>13</v>
      </c>
      <c r="E4" s="54" t="s">
        <v>14</v>
      </c>
      <c r="F4" s="56" t="s">
        <v>17</v>
      </c>
      <c r="G4" s="56" t="s">
        <v>18</v>
      </c>
      <c r="H4" s="54" t="s">
        <v>19</v>
      </c>
      <c r="I4" s="144"/>
      <c r="J4" s="56" t="s">
        <v>20</v>
      </c>
      <c r="K4" s="54" t="s">
        <v>21</v>
      </c>
      <c r="L4" s="56" t="s">
        <v>22</v>
      </c>
      <c r="M4" s="54" t="s">
        <v>23</v>
      </c>
      <c r="N4" s="54" t="s">
        <v>24</v>
      </c>
      <c r="O4" s="54"/>
      <c r="P4" s="63"/>
    </row>
    <row r="5" spans="1:18" ht="27" customHeight="1">
      <c r="A5" s="77">
        <v>1</v>
      </c>
      <c r="B5" s="78">
        <v>2103222038</v>
      </c>
      <c r="C5" s="79" t="s">
        <v>614</v>
      </c>
      <c r="D5" s="79">
        <v>100</v>
      </c>
      <c r="E5" s="79">
        <v>20</v>
      </c>
      <c r="F5" s="79">
        <v>72.736000000000004</v>
      </c>
      <c r="G5" s="79">
        <v>0.32</v>
      </c>
      <c r="H5" s="79">
        <v>43.833599999999997</v>
      </c>
      <c r="I5" s="79">
        <v>0.32</v>
      </c>
      <c r="J5" s="79">
        <v>71</v>
      </c>
      <c r="K5" s="79">
        <v>7.1</v>
      </c>
      <c r="L5" s="79">
        <v>87.5</v>
      </c>
      <c r="M5" s="79">
        <v>8.75</v>
      </c>
      <c r="N5" s="79">
        <v>79.683599999999998</v>
      </c>
      <c r="O5" s="79" t="s">
        <v>29</v>
      </c>
      <c r="P5" s="79" t="s">
        <v>29</v>
      </c>
    </row>
    <row r="6" spans="1:18" ht="27" customHeight="1">
      <c r="A6" s="77">
        <v>2</v>
      </c>
      <c r="B6" s="78">
        <v>2103221030</v>
      </c>
      <c r="C6" s="79" t="s">
        <v>615</v>
      </c>
      <c r="D6" s="79">
        <v>88.5</v>
      </c>
      <c r="E6" s="79">
        <v>17.7</v>
      </c>
      <c r="F6" s="79">
        <v>70.504000000000005</v>
      </c>
      <c r="G6" s="79">
        <v>0.41</v>
      </c>
      <c r="H6" s="79">
        <v>42.548400000000001</v>
      </c>
      <c r="I6" s="79"/>
      <c r="J6" s="79">
        <v>94.5</v>
      </c>
      <c r="K6" s="79">
        <v>9.4499999999999993</v>
      </c>
      <c r="L6" s="79">
        <v>96.5</v>
      </c>
      <c r="M6" s="79">
        <v>9.65</v>
      </c>
      <c r="N6" s="79">
        <v>79.348399999999998</v>
      </c>
      <c r="O6" s="79" t="s">
        <v>28</v>
      </c>
      <c r="P6" s="79" t="s">
        <v>29</v>
      </c>
    </row>
    <row r="7" spans="1:18" ht="27" customHeight="1">
      <c r="A7" s="77">
        <v>3</v>
      </c>
      <c r="B7" s="78">
        <v>2103222013</v>
      </c>
      <c r="C7" s="79" t="s">
        <v>616</v>
      </c>
      <c r="D7" s="79">
        <v>90.5</v>
      </c>
      <c r="E7" s="79">
        <v>18.100000000000001</v>
      </c>
      <c r="F7" s="79">
        <v>74.212000000000003</v>
      </c>
      <c r="G7" s="79">
        <v>1</v>
      </c>
      <c r="H7" s="79">
        <v>45.127200000000002</v>
      </c>
      <c r="I7" s="79">
        <v>1</v>
      </c>
      <c r="J7" s="79">
        <v>70.5</v>
      </c>
      <c r="K7" s="79">
        <v>7.05</v>
      </c>
      <c r="L7" s="79">
        <v>88.5</v>
      </c>
      <c r="M7" s="79">
        <v>8.85</v>
      </c>
      <c r="N7" s="79">
        <v>79.127200000000002</v>
      </c>
      <c r="O7" s="79" t="s">
        <v>28</v>
      </c>
      <c r="P7" s="79" t="s">
        <v>29</v>
      </c>
    </row>
    <row r="8" spans="1:18" ht="27" customHeight="1">
      <c r="A8" s="77">
        <v>4</v>
      </c>
      <c r="B8" s="78">
        <v>2103222008</v>
      </c>
      <c r="C8" s="80" t="s">
        <v>617</v>
      </c>
      <c r="D8" s="79">
        <v>89</v>
      </c>
      <c r="E8" s="79">
        <v>17.8</v>
      </c>
      <c r="F8" s="79">
        <v>76.64</v>
      </c>
      <c r="G8" s="79">
        <v>0</v>
      </c>
      <c r="H8" s="79">
        <v>45.984000000000002</v>
      </c>
      <c r="I8" s="79">
        <v>0</v>
      </c>
      <c r="J8" s="79">
        <v>70</v>
      </c>
      <c r="K8" s="79">
        <v>7</v>
      </c>
      <c r="L8" s="79">
        <v>81</v>
      </c>
      <c r="M8" s="79">
        <v>8.1</v>
      </c>
      <c r="N8" s="79">
        <v>78.884</v>
      </c>
      <c r="O8" s="80" t="s">
        <v>29</v>
      </c>
      <c r="P8" s="79" t="s">
        <v>29</v>
      </c>
    </row>
    <row r="9" spans="1:18" ht="27" customHeight="1">
      <c r="A9" s="77">
        <v>5</v>
      </c>
      <c r="B9" s="78">
        <v>2103222056</v>
      </c>
      <c r="C9" s="79" t="s">
        <v>618</v>
      </c>
      <c r="D9" s="79">
        <v>100</v>
      </c>
      <c r="E9" s="79">
        <v>20</v>
      </c>
      <c r="F9" s="79">
        <v>67.975999999999999</v>
      </c>
      <c r="G9" s="79">
        <v>1.29</v>
      </c>
      <c r="H9" s="79">
        <v>41.559600000000003</v>
      </c>
      <c r="I9" s="79">
        <v>1.29</v>
      </c>
      <c r="J9" s="79">
        <v>71.5</v>
      </c>
      <c r="K9" s="79">
        <v>7.15</v>
      </c>
      <c r="L9" s="79">
        <v>99</v>
      </c>
      <c r="M9" s="79">
        <v>9.9</v>
      </c>
      <c r="N9" s="79">
        <v>78.6096</v>
      </c>
      <c r="O9" s="79" t="s">
        <v>28</v>
      </c>
      <c r="P9" s="79" t="s">
        <v>29</v>
      </c>
    </row>
    <row r="10" spans="1:18" ht="27" customHeight="1">
      <c r="A10" s="77">
        <v>6</v>
      </c>
      <c r="B10" s="78">
        <v>2103222055</v>
      </c>
      <c r="C10" s="80" t="s">
        <v>619</v>
      </c>
      <c r="D10" s="79">
        <v>91</v>
      </c>
      <c r="E10" s="79">
        <v>18.2</v>
      </c>
      <c r="F10" s="79">
        <v>74.248000000000005</v>
      </c>
      <c r="G10" s="79">
        <v>0.24</v>
      </c>
      <c r="H10" s="79">
        <v>44.692799999999998</v>
      </c>
      <c r="I10" s="79">
        <v>0.24</v>
      </c>
      <c r="J10" s="79">
        <v>71</v>
      </c>
      <c r="K10" s="79">
        <v>7.1</v>
      </c>
      <c r="L10" s="79">
        <v>84.5</v>
      </c>
      <c r="M10" s="79">
        <v>8.4499999999999993</v>
      </c>
      <c r="N10" s="79">
        <v>78.442999999999998</v>
      </c>
      <c r="O10" s="80" t="s">
        <v>29</v>
      </c>
      <c r="P10" s="79" t="s">
        <v>29</v>
      </c>
    </row>
    <row r="11" spans="1:18" ht="27" customHeight="1">
      <c r="A11" s="77">
        <v>7</v>
      </c>
      <c r="B11" s="78">
        <v>2103222016</v>
      </c>
      <c r="C11" s="79" t="s">
        <v>620</v>
      </c>
      <c r="D11" s="79">
        <v>91</v>
      </c>
      <c r="E11" s="79">
        <v>18.2</v>
      </c>
      <c r="F11" s="79">
        <v>74</v>
      </c>
      <c r="G11" s="79">
        <v>0.53</v>
      </c>
      <c r="H11" s="79">
        <v>44.718000000000004</v>
      </c>
      <c r="I11" s="79">
        <v>0.53</v>
      </c>
      <c r="J11" s="79">
        <v>71</v>
      </c>
      <c r="K11" s="79">
        <v>7.1</v>
      </c>
      <c r="L11" s="79">
        <v>82</v>
      </c>
      <c r="M11" s="79">
        <v>8.1999999999999993</v>
      </c>
      <c r="N11" s="79">
        <v>78.218000000000004</v>
      </c>
      <c r="O11" s="79" t="s">
        <v>28</v>
      </c>
      <c r="P11" s="79" t="s">
        <v>29</v>
      </c>
    </row>
    <row r="12" spans="1:18" ht="27" customHeight="1">
      <c r="A12" s="77">
        <v>8</v>
      </c>
      <c r="B12" s="78">
        <v>2103222053</v>
      </c>
      <c r="C12" s="79" t="s">
        <v>621</v>
      </c>
      <c r="D12" s="79">
        <v>91</v>
      </c>
      <c r="E12" s="79">
        <v>18.2</v>
      </c>
      <c r="F12" s="79">
        <v>71.12</v>
      </c>
      <c r="G12" s="79">
        <v>0.51</v>
      </c>
      <c r="H12" s="79">
        <v>42.978000000000002</v>
      </c>
      <c r="I12" s="79">
        <v>0.51</v>
      </c>
      <c r="J12" s="79">
        <v>71</v>
      </c>
      <c r="K12" s="79">
        <v>7.1</v>
      </c>
      <c r="L12" s="79">
        <v>93.5</v>
      </c>
      <c r="M12" s="79">
        <v>9.35</v>
      </c>
      <c r="N12" s="79">
        <v>77.578000000000003</v>
      </c>
      <c r="O12" s="79" t="s">
        <v>29</v>
      </c>
      <c r="P12" s="79" t="s">
        <v>29</v>
      </c>
    </row>
    <row r="13" spans="1:18" ht="27" customHeight="1">
      <c r="A13" s="77">
        <v>9</v>
      </c>
      <c r="B13" s="78">
        <v>2103222039</v>
      </c>
      <c r="C13" s="79" t="s">
        <v>622</v>
      </c>
      <c r="D13" s="79">
        <v>87.5</v>
      </c>
      <c r="E13" s="79">
        <v>17.5</v>
      </c>
      <c r="F13" s="79">
        <v>74.384</v>
      </c>
      <c r="G13" s="79">
        <v>0.36</v>
      </c>
      <c r="H13" s="79">
        <v>44.846400000000003</v>
      </c>
      <c r="I13" s="79">
        <v>0.36</v>
      </c>
      <c r="J13" s="79">
        <v>70</v>
      </c>
      <c r="K13" s="79">
        <v>7</v>
      </c>
      <c r="L13" s="79">
        <v>81.5</v>
      </c>
      <c r="M13" s="79">
        <v>8.15</v>
      </c>
      <c r="N13" s="79">
        <v>77.496399999999994</v>
      </c>
      <c r="O13" s="79" t="s">
        <v>162</v>
      </c>
      <c r="P13" s="79" t="s">
        <v>28</v>
      </c>
    </row>
    <row r="14" spans="1:18" ht="27" customHeight="1">
      <c r="A14" s="77">
        <v>10</v>
      </c>
      <c r="B14" s="81">
        <v>2103221036</v>
      </c>
      <c r="C14" s="79" t="s">
        <v>623</v>
      </c>
      <c r="D14" s="79">
        <v>87</v>
      </c>
      <c r="E14" s="79">
        <v>17.399999999999999</v>
      </c>
      <c r="F14" s="79">
        <v>71.936000000000007</v>
      </c>
      <c r="G14" s="79">
        <v>0.35</v>
      </c>
      <c r="H14" s="79">
        <v>43.371600000000001</v>
      </c>
      <c r="I14" s="79"/>
      <c r="J14" s="79">
        <v>76</v>
      </c>
      <c r="K14" s="79">
        <v>7.6</v>
      </c>
      <c r="L14" s="79">
        <v>88</v>
      </c>
      <c r="M14" s="79">
        <v>8.8000000000000007</v>
      </c>
      <c r="N14" s="79">
        <v>77.171599999999998</v>
      </c>
      <c r="O14" s="79" t="s">
        <v>29</v>
      </c>
      <c r="P14" s="79" t="s">
        <v>29</v>
      </c>
    </row>
    <row r="15" spans="1:18" ht="27" customHeight="1">
      <c r="A15" s="77">
        <v>11</v>
      </c>
      <c r="B15" s="78">
        <v>2103221010</v>
      </c>
      <c r="C15" s="79" t="s">
        <v>624</v>
      </c>
      <c r="D15" s="79">
        <v>90</v>
      </c>
      <c r="E15" s="79">
        <v>18</v>
      </c>
      <c r="F15" s="79">
        <v>70.415999999999997</v>
      </c>
      <c r="G15" s="79">
        <v>0.62</v>
      </c>
      <c r="H15" s="79">
        <v>42.621600000000001</v>
      </c>
      <c r="I15" s="79"/>
      <c r="J15" s="79">
        <v>70.5</v>
      </c>
      <c r="K15" s="79">
        <v>7.05</v>
      </c>
      <c r="L15" s="79">
        <v>94.5</v>
      </c>
      <c r="M15" s="79">
        <v>9.4499999999999993</v>
      </c>
      <c r="N15" s="79">
        <v>77.121600000000001</v>
      </c>
      <c r="O15" s="79" t="s">
        <v>29</v>
      </c>
      <c r="P15" s="79" t="s">
        <v>29</v>
      </c>
    </row>
    <row r="16" spans="1:18" ht="27" customHeight="1">
      <c r="A16" s="77">
        <v>12</v>
      </c>
      <c r="B16" s="79">
        <v>2103221054</v>
      </c>
      <c r="C16" s="79" t="s">
        <v>625</v>
      </c>
      <c r="D16" s="79">
        <v>90</v>
      </c>
      <c r="E16" s="79">
        <v>18</v>
      </c>
      <c r="F16" s="79">
        <v>69.995999999999995</v>
      </c>
      <c r="G16" s="79">
        <v>0.32</v>
      </c>
      <c r="H16" s="79">
        <v>42.19</v>
      </c>
      <c r="I16" s="79"/>
      <c r="J16" s="79">
        <v>70</v>
      </c>
      <c r="K16" s="79">
        <v>7</v>
      </c>
      <c r="L16" s="79">
        <v>97.5</v>
      </c>
      <c r="M16" s="79">
        <v>9.75</v>
      </c>
      <c r="N16" s="79">
        <v>76.94</v>
      </c>
      <c r="O16" s="79" t="s">
        <v>28</v>
      </c>
      <c r="P16" s="79" t="s">
        <v>29</v>
      </c>
    </row>
    <row r="17" spans="1:16" ht="27" customHeight="1">
      <c r="A17" s="77">
        <v>13</v>
      </c>
      <c r="B17" s="78">
        <v>2103222048</v>
      </c>
      <c r="C17" s="79" t="s">
        <v>626</v>
      </c>
      <c r="D17" s="79">
        <v>96.5</v>
      </c>
      <c r="E17" s="79">
        <v>19.3</v>
      </c>
      <c r="F17" s="79">
        <v>67.944000000000003</v>
      </c>
      <c r="G17" s="79">
        <v>0.05</v>
      </c>
      <c r="H17" s="79">
        <v>40.796399999999998</v>
      </c>
      <c r="I17" s="79">
        <v>0.05</v>
      </c>
      <c r="J17" s="79">
        <v>70</v>
      </c>
      <c r="K17" s="79">
        <v>7</v>
      </c>
      <c r="L17" s="79">
        <v>89</v>
      </c>
      <c r="M17" s="79">
        <v>8.9</v>
      </c>
      <c r="N17" s="79">
        <v>75.996399999999994</v>
      </c>
      <c r="O17" s="79" t="s">
        <v>29</v>
      </c>
      <c r="P17" s="79" t="s">
        <v>29</v>
      </c>
    </row>
    <row r="18" spans="1:16" ht="27" customHeight="1">
      <c r="A18" s="77">
        <v>14</v>
      </c>
      <c r="B18" s="81">
        <v>2103221018</v>
      </c>
      <c r="C18" s="79" t="s">
        <v>627</v>
      </c>
      <c r="D18" s="79">
        <v>89.5</v>
      </c>
      <c r="E18" s="79">
        <v>17.899999999999999</v>
      </c>
      <c r="F18" s="79">
        <v>70.265000000000001</v>
      </c>
      <c r="G18" s="79">
        <v>0.23</v>
      </c>
      <c r="H18" s="79">
        <v>42.296999999999997</v>
      </c>
      <c r="I18" s="79"/>
      <c r="J18" s="79">
        <v>70.5</v>
      </c>
      <c r="K18" s="79">
        <v>7.5</v>
      </c>
      <c r="L18" s="79">
        <v>87.5</v>
      </c>
      <c r="M18" s="79">
        <v>8.75</v>
      </c>
      <c r="N18" s="79">
        <v>75.995800000000003</v>
      </c>
      <c r="O18" s="79" t="s">
        <v>28</v>
      </c>
      <c r="P18" s="79" t="s">
        <v>29</v>
      </c>
    </row>
    <row r="19" spans="1:16" ht="27" customHeight="1">
      <c r="A19" s="77">
        <v>15</v>
      </c>
      <c r="B19" s="78">
        <v>2103222044</v>
      </c>
      <c r="C19" s="79" t="s">
        <v>628</v>
      </c>
      <c r="D19" s="79">
        <v>89.5</v>
      </c>
      <c r="E19" s="79">
        <v>17.899999999999999</v>
      </c>
      <c r="F19" s="79">
        <v>68.903999999999996</v>
      </c>
      <c r="G19" s="79">
        <v>0</v>
      </c>
      <c r="H19" s="79">
        <v>41.342399999999998</v>
      </c>
      <c r="I19" s="79">
        <v>0</v>
      </c>
      <c r="J19" s="79">
        <v>70</v>
      </c>
      <c r="K19" s="79">
        <v>7</v>
      </c>
      <c r="L19" s="79">
        <v>92.5</v>
      </c>
      <c r="M19" s="79">
        <v>9.25</v>
      </c>
      <c r="N19" s="79">
        <v>75.492400000000004</v>
      </c>
      <c r="O19" s="79" t="s">
        <v>162</v>
      </c>
      <c r="P19" s="79" t="s">
        <v>28</v>
      </c>
    </row>
    <row r="20" spans="1:16" ht="27" customHeight="1">
      <c r="A20" s="77">
        <v>16</v>
      </c>
      <c r="B20" s="78">
        <v>2103222022</v>
      </c>
      <c r="C20" s="79" t="s">
        <v>629</v>
      </c>
      <c r="D20" s="79">
        <v>89</v>
      </c>
      <c r="E20" s="79">
        <v>17.8</v>
      </c>
      <c r="F20" s="79">
        <v>69.775999999999996</v>
      </c>
      <c r="G20" s="79">
        <v>0.66</v>
      </c>
      <c r="H20" s="79">
        <v>40.461599999999997</v>
      </c>
      <c r="I20" s="79">
        <v>0.66</v>
      </c>
      <c r="J20" s="79">
        <v>70</v>
      </c>
      <c r="K20" s="79">
        <v>7</v>
      </c>
      <c r="L20" s="79">
        <v>82</v>
      </c>
      <c r="M20" s="79">
        <v>8.1999999999999993</v>
      </c>
      <c r="N20" s="79">
        <v>75.261600000000001</v>
      </c>
      <c r="O20" s="79" t="s">
        <v>29</v>
      </c>
      <c r="P20" s="79" t="s">
        <v>29</v>
      </c>
    </row>
    <row r="21" spans="1:16" ht="27" customHeight="1">
      <c r="A21" s="77">
        <v>17</v>
      </c>
      <c r="B21" s="78">
        <v>2103221048</v>
      </c>
      <c r="C21" s="79" t="s">
        <v>630</v>
      </c>
      <c r="D21" s="79">
        <v>86.5</v>
      </c>
      <c r="E21" s="79">
        <v>17.3</v>
      </c>
      <c r="F21" s="79">
        <v>68.983999999999995</v>
      </c>
      <c r="G21" s="79">
        <v>0.52</v>
      </c>
      <c r="H21" s="79">
        <v>41.702399999999997</v>
      </c>
      <c r="I21" s="79"/>
      <c r="J21" s="79">
        <v>70</v>
      </c>
      <c r="K21" s="79">
        <v>7</v>
      </c>
      <c r="L21" s="79">
        <v>92.5</v>
      </c>
      <c r="M21" s="79">
        <v>9.25</v>
      </c>
      <c r="N21" s="79">
        <v>75.252399999999994</v>
      </c>
      <c r="O21" s="79" t="s">
        <v>28</v>
      </c>
      <c r="P21" s="79" t="s">
        <v>29</v>
      </c>
    </row>
    <row r="22" spans="1:16" ht="27" customHeight="1">
      <c r="A22" s="77">
        <v>18</v>
      </c>
      <c r="B22" s="78">
        <v>2103222032</v>
      </c>
      <c r="C22" s="79" t="s">
        <v>631</v>
      </c>
      <c r="D22" s="79">
        <v>96.5</v>
      </c>
      <c r="E22" s="79">
        <v>19.3</v>
      </c>
      <c r="F22" s="79">
        <v>64.644000000000005</v>
      </c>
      <c r="G22" s="79">
        <v>0.7</v>
      </c>
      <c r="H22" s="79">
        <v>39.218400000000003</v>
      </c>
      <c r="I22" s="79">
        <v>0.7</v>
      </c>
      <c r="J22" s="79">
        <v>72.5</v>
      </c>
      <c r="K22" s="79">
        <v>7.25</v>
      </c>
      <c r="L22" s="79">
        <v>94</v>
      </c>
      <c r="M22" s="79">
        <v>9.4</v>
      </c>
      <c r="N22" s="79">
        <v>75.168400000000005</v>
      </c>
      <c r="O22" s="79" t="s">
        <v>29</v>
      </c>
      <c r="P22" s="79" t="s">
        <v>29</v>
      </c>
    </row>
    <row r="23" spans="1:16" ht="27" customHeight="1">
      <c r="A23" s="77">
        <v>19</v>
      </c>
      <c r="B23" s="78">
        <v>2103222030</v>
      </c>
      <c r="C23" s="80" t="s">
        <v>632</v>
      </c>
      <c r="D23" s="79">
        <v>96</v>
      </c>
      <c r="E23" s="79">
        <v>19.2</v>
      </c>
      <c r="F23" s="79">
        <v>65.384</v>
      </c>
      <c r="G23" s="79">
        <v>0.24</v>
      </c>
      <c r="H23" s="79">
        <v>39.374400000000001</v>
      </c>
      <c r="I23" s="79">
        <v>0.24</v>
      </c>
      <c r="J23" s="79">
        <v>72</v>
      </c>
      <c r="K23" s="79">
        <v>7.2</v>
      </c>
      <c r="L23" s="79">
        <v>92.5</v>
      </c>
      <c r="M23" s="80">
        <v>9.25</v>
      </c>
      <c r="N23" s="79">
        <v>75.0244</v>
      </c>
      <c r="O23" s="80" t="s">
        <v>29</v>
      </c>
      <c r="P23" s="79" t="s">
        <v>29</v>
      </c>
    </row>
    <row r="24" spans="1:16" ht="27" customHeight="1">
      <c r="A24" s="77">
        <v>20</v>
      </c>
      <c r="B24" s="79">
        <v>2103222003</v>
      </c>
      <c r="C24" s="81" t="s">
        <v>633</v>
      </c>
      <c r="D24" s="79">
        <v>90</v>
      </c>
      <c r="E24" s="79">
        <v>18</v>
      </c>
      <c r="F24" s="79">
        <v>68.92</v>
      </c>
      <c r="G24" s="79">
        <v>0.21</v>
      </c>
      <c r="H24" s="79">
        <v>41.478000000000002</v>
      </c>
      <c r="I24" s="79">
        <v>0.21</v>
      </c>
      <c r="J24" s="79">
        <v>70</v>
      </c>
      <c r="K24" s="79">
        <v>7</v>
      </c>
      <c r="L24" s="79">
        <v>85</v>
      </c>
      <c r="M24" s="79">
        <v>8.5</v>
      </c>
      <c r="N24" s="79">
        <v>74.977999999999994</v>
      </c>
      <c r="O24" s="79" t="s">
        <v>28</v>
      </c>
      <c r="P24" s="79" t="s">
        <v>28</v>
      </c>
    </row>
    <row r="25" spans="1:16" ht="27" customHeight="1">
      <c r="A25" s="77">
        <v>21</v>
      </c>
      <c r="B25" s="78">
        <v>2103222023</v>
      </c>
      <c r="C25" s="80" t="s">
        <v>634</v>
      </c>
      <c r="D25" s="79">
        <v>87</v>
      </c>
      <c r="E25" s="79">
        <v>17.399999999999999</v>
      </c>
      <c r="F25" s="79">
        <v>68.712000000000003</v>
      </c>
      <c r="G25" s="79">
        <v>0.62</v>
      </c>
      <c r="H25" s="79">
        <v>41.599200000000003</v>
      </c>
      <c r="I25" s="79">
        <v>0.62</v>
      </c>
      <c r="J25" s="79">
        <v>71</v>
      </c>
      <c r="K25" s="79">
        <v>7.1</v>
      </c>
      <c r="L25" s="79">
        <v>83</v>
      </c>
      <c r="M25" s="79">
        <v>8.3000000000000007</v>
      </c>
      <c r="N25" s="79">
        <v>74.549199999999999</v>
      </c>
      <c r="O25" s="80" t="s">
        <v>29</v>
      </c>
      <c r="P25" s="79" t="s">
        <v>28</v>
      </c>
    </row>
    <row r="26" spans="1:16" ht="27" customHeight="1">
      <c r="A26" s="77">
        <v>22</v>
      </c>
      <c r="B26" s="78">
        <v>2103221047</v>
      </c>
      <c r="C26" s="79" t="s">
        <v>635</v>
      </c>
      <c r="D26" s="79">
        <v>85.5</v>
      </c>
      <c r="E26" s="79">
        <v>17.100000000000001</v>
      </c>
      <c r="F26" s="79">
        <v>66.256</v>
      </c>
      <c r="G26" s="79">
        <v>0.62</v>
      </c>
      <c r="H26" s="79">
        <v>40.125599999999999</v>
      </c>
      <c r="I26" s="79"/>
      <c r="J26" s="79">
        <v>70.5</v>
      </c>
      <c r="K26" s="79">
        <v>7.05</v>
      </c>
      <c r="L26" s="79">
        <v>96.5</v>
      </c>
      <c r="M26" s="79">
        <v>9.65</v>
      </c>
      <c r="N26" s="79">
        <v>73.925600000000003</v>
      </c>
      <c r="O26" s="79" t="s">
        <v>29</v>
      </c>
      <c r="P26" s="79" t="s">
        <v>28</v>
      </c>
    </row>
    <row r="27" spans="1:16" ht="27" customHeight="1">
      <c r="A27" s="77">
        <v>23</v>
      </c>
      <c r="B27" s="79">
        <v>2103222006</v>
      </c>
      <c r="C27" s="81" t="s">
        <v>636</v>
      </c>
      <c r="D27" s="79">
        <v>90</v>
      </c>
      <c r="E27" s="79">
        <v>18</v>
      </c>
      <c r="F27" s="79">
        <v>65.804000000000002</v>
      </c>
      <c r="G27" s="79">
        <v>0.93</v>
      </c>
      <c r="H27" s="79">
        <v>39.482399999999998</v>
      </c>
      <c r="I27" s="79">
        <v>0.93</v>
      </c>
      <c r="J27" s="79">
        <v>71</v>
      </c>
      <c r="K27" s="79">
        <v>7.1</v>
      </c>
      <c r="L27" s="79">
        <v>85</v>
      </c>
      <c r="M27" s="79">
        <v>8.5</v>
      </c>
      <c r="N27" s="79">
        <v>73.6404</v>
      </c>
      <c r="O27" s="79" t="s">
        <v>28</v>
      </c>
      <c r="P27" s="79" t="s">
        <v>28</v>
      </c>
    </row>
    <row r="28" spans="1:16" ht="27" customHeight="1">
      <c r="A28" s="77">
        <v>24</v>
      </c>
      <c r="B28" s="78">
        <v>2103222012</v>
      </c>
      <c r="C28" s="79" t="s">
        <v>637</v>
      </c>
      <c r="D28" s="79">
        <v>87.5</v>
      </c>
      <c r="E28" s="79">
        <v>17.5</v>
      </c>
      <c r="F28" s="79">
        <v>66.855999999999995</v>
      </c>
      <c r="G28" s="79">
        <v>0.76</v>
      </c>
      <c r="H28" s="79">
        <v>40.569600000000001</v>
      </c>
      <c r="I28" s="79">
        <v>0.76</v>
      </c>
      <c r="J28" s="79">
        <v>70</v>
      </c>
      <c r="K28" s="79">
        <v>7</v>
      </c>
      <c r="L28" s="79">
        <v>84.5</v>
      </c>
      <c r="M28" s="79">
        <v>8.4499999999999993</v>
      </c>
      <c r="N28" s="79">
        <v>73.519599999999997</v>
      </c>
      <c r="O28" s="79" t="s">
        <v>162</v>
      </c>
      <c r="P28" s="79" t="s">
        <v>28</v>
      </c>
    </row>
    <row r="29" spans="1:16" ht="27" customHeight="1">
      <c r="A29" s="77">
        <v>25</v>
      </c>
      <c r="B29" s="81">
        <v>2103221033</v>
      </c>
      <c r="C29" s="79" t="s">
        <v>638</v>
      </c>
      <c r="D29" s="79">
        <v>98</v>
      </c>
      <c r="E29" s="79">
        <v>19.600000000000001</v>
      </c>
      <c r="F29" s="79">
        <v>58.456000000000003</v>
      </c>
      <c r="G29" s="79">
        <v>0.28000000000000003</v>
      </c>
      <c r="H29" s="79">
        <v>35.241599999999998</v>
      </c>
      <c r="I29" s="79"/>
      <c r="J29" s="79">
        <v>99</v>
      </c>
      <c r="K29" s="79">
        <v>9.9</v>
      </c>
      <c r="L29" s="79">
        <v>86.5</v>
      </c>
      <c r="M29" s="79">
        <v>8.65</v>
      </c>
      <c r="N29" s="79">
        <v>73.391599999999997</v>
      </c>
      <c r="O29" s="79" t="s">
        <v>28</v>
      </c>
      <c r="P29" s="79" t="s">
        <v>28</v>
      </c>
    </row>
    <row r="30" spans="1:16" ht="27" customHeight="1">
      <c r="A30" s="77">
        <v>26</v>
      </c>
      <c r="B30" s="78">
        <v>2103222051</v>
      </c>
      <c r="C30" s="79" t="s">
        <v>639</v>
      </c>
      <c r="D30" s="79">
        <v>96.5</v>
      </c>
      <c r="E30" s="79">
        <v>19.3</v>
      </c>
      <c r="F30" s="79">
        <v>63.415999999999997</v>
      </c>
      <c r="G30" s="79">
        <v>0.37</v>
      </c>
      <c r="H30" s="79">
        <v>38.271599999999999</v>
      </c>
      <c r="I30" s="79">
        <v>0.37</v>
      </c>
      <c r="J30" s="79">
        <v>70.5</v>
      </c>
      <c r="K30" s="79">
        <v>7.5</v>
      </c>
      <c r="L30" s="79">
        <v>87.5</v>
      </c>
      <c r="M30" s="79">
        <v>8.75</v>
      </c>
      <c r="N30" s="79">
        <v>73.371600000000001</v>
      </c>
      <c r="O30" s="79" t="s">
        <v>29</v>
      </c>
      <c r="P30" s="79" t="s">
        <v>28</v>
      </c>
    </row>
    <row r="31" spans="1:16" ht="27" customHeight="1">
      <c r="A31" s="77">
        <v>27</v>
      </c>
      <c r="B31" s="79">
        <v>2103222005</v>
      </c>
      <c r="C31" s="79" t="s">
        <v>640</v>
      </c>
      <c r="D31" s="79">
        <v>91</v>
      </c>
      <c r="E31" s="79">
        <v>18.2</v>
      </c>
      <c r="F31" s="79">
        <v>65.296000000000006</v>
      </c>
      <c r="G31" s="79">
        <v>0.65</v>
      </c>
      <c r="H31" s="79">
        <v>39.567599999999999</v>
      </c>
      <c r="I31" s="79">
        <v>0.65</v>
      </c>
      <c r="J31" s="79">
        <v>70.5</v>
      </c>
      <c r="K31" s="79">
        <v>7.05</v>
      </c>
      <c r="L31" s="79">
        <v>84</v>
      </c>
      <c r="M31" s="79">
        <v>8.4</v>
      </c>
      <c r="N31" s="79">
        <v>73.217600000000004</v>
      </c>
      <c r="O31" s="79" t="s">
        <v>28</v>
      </c>
      <c r="P31" s="79" t="s">
        <v>28</v>
      </c>
    </row>
    <row r="32" spans="1:16" ht="27" customHeight="1">
      <c r="A32" s="77">
        <v>28</v>
      </c>
      <c r="B32" s="79">
        <v>2103221015</v>
      </c>
      <c r="C32" s="79" t="s">
        <v>641</v>
      </c>
      <c r="D32" s="79">
        <v>82.5</v>
      </c>
      <c r="E32" s="79">
        <v>16.5</v>
      </c>
      <c r="F32" s="79">
        <v>67.56</v>
      </c>
      <c r="G32" s="79">
        <v>0.8</v>
      </c>
      <c r="H32" s="79">
        <v>41.015999999999998</v>
      </c>
      <c r="I32" s="79"/>
      <c r="J32" s="79">
        <v>70</v>
      </c>
      <c r="K32" s="79">
        <v>7</v>
      </c>
      <c r="L32" s="79">
        <v>84.5</v>
      </c>
      <c r="M32" s="79">
        <v>8.4499999999999993</v>
      </c>
      <c r="N32" s="79">
        <v>72.965999999999994</v>
      </c>
      <c r="O32" s="79" t="s">
        <v>28</v>
      </c>
      <c r="P32" s="79" t="s">
        <v>28</v>
      </c>
    </row>
    <row r="33" spans="1:16" ht="27" customHeight="1">
      <c r="A33" s="77">
        <v>29</v>
      </c>
      <c r="B33" s="81">
        <v>2103221020</v>
      </c>
      <c r="C33" s="79" t="s">
        <v>642</v>
      </c>
      <c r="D33" s="79">
        <v>86.5</v>
      </c>
      <c r="E33" s="79">
        <v>17.3</v>
      </c>
      <c r="F33" s="79">
        <v>67.272000000000006</v>
      </c>
      <c r="G33" s="79">
        <v>0</v>
      </c>
      <c r="H33" s="79">
        <v>40.362299999999998</v>
      </c>
      <c r="I33" s="79"/>
      <c r="J33" s="79">
        <v>70</v>
      </c>
      <c r="K33" s="79">
        <v>7</v>
      </c>
      <c r="L33" s="79">
        <v>82.5</v>
      </c>
      <c r="M33" s="79">
        <v>8.25</v>
      </c>
      <c r="N33" s="79">
        <v>72.913200000000003</v>
      </c>
      <c r="O33" s="79" t="s">
        <v>28</v>
      </c>
      <c r="P33" s="79" t="s">
        <v>28</v>
      </c>
    </row>
    <row r="34" spans="1:16" ht="27" customHeight="1">
      <c r="A34" s="77">
        <v>30</v>
      </c>
      <c r="B34" s="81">
        <v>2103221025</v>
      </c>
      <c r="C34" s="79" t="s">
        <v>643</v>
      </c>
      <c r="D34" s="79">
        <v>80</v>
      </c>
      <c r="E34" s="79">
        <v>16</v>
      </c>
      <c r="F34" s="79">
        <v>69.231999999999999</v>
      </c>
      <c r="G34" s="79">
        <v>7.0000000000000007E-2</v>
      </c>
      <c r="H34" s="79">
        <v>38.221200000000003</v>
      </c>
      <c r="I34" s="79"/>
      <c r="J34" s="79">
        <v>70</v>
      </c>
      <c r="K34" s="79">
        <v>7</v>
      </c>
      <c r="L34" s="79">
        <v>90</v>
      </c>
      <c r="M34" s="79">
        <v>9</v>
      </c>
      <c r="N34" s="79">
        <v>72.861199999999997</v>
      </c>
      <c r="O34" s="79" t="s">
        <v>28</v>
      </c>
      <c r="P34" s="79" t="s">
        <v>28</v>
      </c>
    </row>
    <row r="35" spans="1:16" ht="27" customHeight="1">
      <c r="A35" s="77">
        <v>31</v>
      </c>
      <c r="B35" s="78">
        <v>2103222011</v>
      </c>
      <c r="C35" s="79" t="s">
        <v>644</v>
      </c>
      <c r="D35" s="79">
        <v>87.5</v>
      </c>
      <c r="E35" s="79">
        <v>17.5</v>
      </c>
      <c r="F35" s="79">
        <v>65.400000000000006</v>
      </c>
      <c r="G35" s="79">
        <v>0.34</v>
      </c>
      <c r="H35" s="79">
        <v>39.444000000000003</v>
      </c>
      <c r="I35" s="79">
        <v>0.34</v>
      </c>
      <c r="J35" s="79">
        <v>71</v>
      </c>
      <c r="K35" s="79">
        <v>7.1</v>
      </c>
      <c r="L35" s="79">
        <v>86.5</v>
      </c>
      <c r="M35" s="79">
        <v>8.65</v>
      </c>
      <c r="N35" s="79">
        <v>72.694000000000003</v>
      </c>
      <c r="O35" s="79" t="s">
        <v>28</v>
      </c>
      <c r="P35" s="79" t="s">
        <v>28</v>
      </c>
    </row>
    <row r="36" spans="1:16" ht="27" customHeight="1">
      <c r="A36" s="77">
        <v>32</v>
      </c>
      <c r="B36" s="81">
        <v>2103221053</v>
      </c>
      <c r="C36" s="79" t="s">
        <v>645</v>
      </c>
      <c r="D36" s="79">
        <v>80.5</v>
      </c>
      <c r="E36" s="79">
        <v>16.100000000000001</v>
      </c>
      <c r="F36" s="79">
        <v>69.903999999999996</v>
      </c>
      <c r="G36" s="79">
        <v>0.48</v>
      </c>
      <c r="H36" s="79">
        <v>42.230400000000003</v>
      </c>
      <c r="I36" s="79"/>
      <c r="J36" s="79">
        <v>70.5</v>
      </c>
      <c r="K36" s="79">
        <v>7.05</v>
      </c>
      <c r="L36" s="79">
        <v>91</v>
      </c>
      <c r="M36" s="79">
        <v>9.1</v>
      </c>
      <c r="N36" s="79">
        <v>72.680400000000006</v>
      </c>
      <c r="O36" s="79" t="s">
        <v>28</v>
      </c>
      <c r="P36" s="79" t="s">
        <v>28</v>
      </c>
    </row>
    <row r="37" spans="1:16" ht="27" customHeight="1">
      <c r="A37" s="77">
        <v>33</v>
      </c>
      <c r="B37" s="78">
        <v>2103222017</v>
      </c>
      <c r="C37" s="79" t="s">
        <v>646</v>
      </c>
      <c r="D37" s="79">
        <v>89</v>
      </c>
      <c r="E37" s="79">
        <v>17.8</v>
      </c>
      <c r="F37" s="79">
        <v>66.111999999999995</v>
      </c>
      <c r="G37" s="79">
        <v>0.27</v>
      </c>
      <c r="H37" s="79">
        <v>39.8292</v>
      </c>
      <c r="I37" s="79">
        <v>0.27</v>
      </c>
      <c r="J37" s="79">
        <v>70</v>
      </c>
      <c r="K37" s="79">
        <v>7</v>
      </c>
      <c r="L37" s="79">
        <v>80</v>
      </c>
      <c r="M37" s="79">
        <v>8</v>
      </c>
      <c r="N37" s="79">
        <v>72.629199999999997</v>
      </c>
      <c r="O37" s="79" t="s">
        <v>28</v>
      </c>
      <c r="P37" s="79" t="s">
        <v>28</v>
      </c>
    </row>
    <row r="38" spans="1:16" ht="27" customHeight="1">
      <c r="A38" s="77">
        <v>34</v>
      </c>
      <c r="B38" s="78">
        <v>2103222015</v>
      </c>
      <c r="C38" s="79" t="s">
        <v>647</v>
      </c>
      <c r="D38" s="79">
        <v>85</v>
      </c>
      <c r="E38" s="79">
        <v>17</v>
      </c>
      <c r="F38" s="79">
        <v>69.352000000000004</v>
      </c>
      <c r="G38" s="79">
        <v>0.06</v>
      </c>
      <c r="H38" s="79">
        <v>41.647199999999998</v>
      </c>
      <c r="I38" s="79">
        <v>0.06</v>
      </c>
      <c r="J38" s="79">
        <v>70</v>
      </c>
      <c r="K38" s="79">
        <v>7</v>
      </c>
      <c r="L38" s="79">
        <v>81.5</v>
      </c>
      <c r="M38" s="79">
        <v>8.15</v>
      </c>
      <c r="N38" s="79">
        <v>72.597200000000001</v>
      </c>
      <c r="O38" s="79" t="s">
        <v>28</v>
      </c>
      <c r="P38" s="79" t="s">
        <v>28</v>
      </c>
    </row>
    <row r="39" spans="1:16" ht="27" customHeight="1">
      <c r="A39" s="77">
        <v>35</v>
      </c>
      <c r="B39" s="78">
        <v>2103222035</v>
      </c>
      <c r="C39" s="79" t="s">
        <v>648</v>
      </c>
      <c r="D39" s="79">
        <v>93</v>
      </c>
      <c r="E39" s="79">
        <v>18.600000000000001</v>
      </c>
      <c r="F39" s="79">
        <v>62.8</v>
      </c>
      <c r="G39" s="79">
        <v>0.73</v>
      </c>
      <c r="H39" s="79">
        <v>38.118000000000002</v>
      </c>
      <c r="I39" s="79">
        <v>0.73</v>
      </c>
      <c r="J39" s="79">
        <v>70.5</v>
      </c>
      <c r="K39" s="79">
        <v>7.05</v>
      </c>
      <c r="L39" s="79">
        <v>86</v>
      </c>
      <c r="M39" s="79">
        <v>8.6</v>
      </c>
      <c r="N39" s="79">
        <v>72.367999999999995</v>
      </c>
      <c r="O39" s="79" t="s">
        <v>29</v>
      </c>
      <c r="P39" s="79" t="s">
        <v>28</v>
      </c>
    </row>
    <row r="40" spans="1:16" ht="27" customHeight="1">
      <c r="A40" s="77">
        <v>36</v>
      </c>
      <c r="B40" s="78">
        <v>2103222024</v>
      </c>
      <c r="C40" s="79" t="s">
        <v>649</v>
      </c>
      <c r="D40" s="79">
        <v>87.5</v>
      </c>
      <c r="E40" s="79">
        <v>17.5</v>
      </c>
      <c r="F40" s="79">
        <v>63.488</v>
      </c>
      <c r="G40" s="79">
        <v>0.37</v>
      </c>
      <c r="H40" s="79">
        <v>38.314799999999998</v>
      </c>
      <c r="I40" s="79">
        <v>0.37</v>
      </c>
      <c r="J40" s="79">
        <v>75.5</v>
      </c>
      <c r="K40" s="79">
        <v>7.55</v>
      </c>
      <c r="L40" s="79">
        <v>83</v>
      </c>
      <c r="M40" s="79">
        <v>8.3000000000000007</v>
      </c>
      <c r="N40" s="79">
        <v>72.265000000000001</v>
      </c>
      <c r="O40" s="79" t="s">
        <v>28</v>
      </c>
      <c r="P40" s="79" t="s">
        <v>28</v>
      </c>
    </row>
    <row r="41" spans="1:16" ht="27" customHeight="1">
      <c r="A41" s="77">
        <v>37</v>
      </c>
      <c r="B41" s="78">
        <v>2103221032</v>
      </c>
      <c r="C41" s="79" t="s">
        <v>650</v>
      </c>
      <c r="D41" s="79">
        <v>80.5</v>
      </c>
      <c r="E41" s="79">
        <v>16.100000000000001</v>
      </c>
      <c r="F41" s="79">
        <v>64.23</v>
      </c>
      <c r="G41" s="79">
        <v>0.56000000000000005</v>
      </c>
      <c r="H41" s="79">
        <v>38.875</v>
      </c>
      <c r="I41" s="79"/>
      <c r="J41" s="79">
        <v>74</v>
      </c>
      <c r="K41" s="79">
        <v>7.4</v>
      </c>
      <c r="L41" s="79">
        <v>88</v>
      </c>
      <c r="M41" s="79">
        <v>8.8000000000000007</v>
      </c>
      <c r="N41" s="79">
        <v>71.415199999999999</v>
      </c>
      <c r="O41" s="79" t="s">
        <v>29</v>
      </c>
      <c r="P41" s="79" t="s">
        <v>28</v>
      </c>
    </row>
    <row r="42" spans="1:16" ht="27" customHeight="1">
      <c r="A42" s="77">
        <v>38</v>
      </c>
      <c r="B42" s="78">
        <v>2103222045</v>
      </c>
      <c r="C42" s="79" t="s">
        <v>651</v>
      </c>
      <c r="D42" s="79">
        <v>85.5</v>
      </c>
      <c r="E42" s="79">
        <v>17.100000000000001</v>
      </c>
      <c r="F42" s="79">
        <v>64.712000000000003</v>
      </c>
      <c r="G42" s="79">
        <v>0.41</v>
      </c>
      <c r="H42" s="79">
        <v>39.0732</v>
      </c>
      <c r="I42" s="79">
        <v>0.41</v>
      </c>
      <c r="J42" s="79">
        <v>70</v>
      </c>
      <c r="K42" s="79">
        <v>7</v>
      </c>
      <c r="L42" s="79">
        <v>81</v>
      </c>
      <c r="M42" s="79">
        <v>8.1</v>
      </c>
      <c r="N42" s="79">
        <v>71.273200000000003</v>
      </c>
      <c r="O42" s="79" t="s">
        <v>28</v>
      </c>
      <c r="P42" s="79" t="s">
        <v>28</v>
      </c>
    </row>
    <row r="43" spans="1:16" ht="27" customHeight="1">
      <c r="A43" s="77">
        <v>39</v>
      </c>
      <c r="B43" s="78">
        <v>2103222041</v>
      </c>
      <c r="C43" s="79" t="s">
        <v>652</v>
      </c>
      <c r="D43" s="79">
        <v>85.5</v>
      </c>
      <c r="E43" s="79">
        <v>17.100000000000001</v>
      </c>
      <c r="F43" s="79">
        <v>64.328000000000003</v>
      </c>
      <c r="G43" s="79">
        <v>0</v>
      </c>
      <c r="H43" s="79">
        <v>38.596800000000002</v>
      </c>
      <c r="I43" s="79">
        <v>0</v>
      </c>
      <c r="J43" s="79">
        <v>70</v>
      </c>
      <c r="K43" s="79">
        <v>7</v>
      </c>
      <c r="L43" s="79">
        <v>84.5</v>
      </c>
      <c r="M43" s="79">
        <v>8.4499999999999993</v>
      </c>
      <c r="N43" s="79">
        <v>71.146799999999999</v>
      </c>
      <c r="O43" s="79" t="s">
        <v>162</v>
      </c>
      <c r="P43" s="79" t="s">
        <v>28</v>
      </c>
    </row>
    <row r="44" spans="1:16" ht="27" customHeight="1">
      <c r="A44" s="77">
        <v>40</v>
      </c>
      <c r="B44" s="81">
        <v>2103221026</v>
      </c>
      <c r="C44" s="79" t="s">
        <v>653</v>
      </c>
      <c r="D44" s="79">
        <v>80</v>
      </c>
      <c r="E44" s="79">
        <v>16</v>
      </c>
      <c r="F44" s="79">
        <v>64.055999999999997</v>
      </c>
      <c r="G44" s="79">
        <v>0.87</v>
      </c>
      <c r="H44" s="79">
        <v>38.955599999999997</v>
      </c>
      <c r="I44" s="79"/>
      <c r="J44" s="79">
        <v>70.5</v>
      </c>
      <c r="K44" s="79">
        <v>7.05</v>
      </c>
      <c r="L44" s="79">
        <v>83.5</v>
      </c>
      <c r="M44" s="79">
        <v>8.35</v>
      </c>
      <c r="N44" s="79">
        <v>70.805599999999998</v>
      </c>
      <c r="O44" s="79" t="s">
        <v>28</v>
      </c>
      <c r="P44" s="79" t="s">
        <v>28</v>
      </c>
    </row>
    <row r="45" spans="1:16" ht="27" customHeight="1">
      <c r="A45" s="77">
        <v>41</v>
      </c>
      <c r="B45" s="78">
        <v>2103222049</v>
      </c>
      <c r="C45" s="79" t="s">
        <v>654</v>
      </c>
      <c r="D45" s="79">
        <v>85</v>
      </c>
      <c r="E45" s="79">
        <v>17</v>
      </c>
      <c r="F45" s="79">
        <v>63.415999999999997</v>
      </c>
      <c r="G45" s="79">
        <v>0.69</v>
      </c>
      <c r="H45" s="79">
        <v>38.4636</v>
      </c>
      <c r="I45" s="79">
        <v>0.69</v>
      </c>
      <c r="J45" s="79">
        <v>70</v>
      </c>
      <c r="K45" s="79">
        <v>7</v>
      </c>
      <c r="L45" s="79">
        <v>82.5</v>
      </c>
      <c r="M45" s="79">
        <v>8.25</v>
      </c>
      <c r="N45" s="79">
        <v>70.7136</v>
      </c>
      <c r="O45" s="79" t="s">
        <v>29</v>
      </c>
      <c r="P45" s="79" t="s">
        <v>28</v>
      </c>
    </row>
    <row r="46" spans="1:16" ht="27" customHeight="1">
      <c r="A46" s="77">
        <v>42</v>
      </c>
      <c r="B46" s="78">
        <v>2103222043</v>
      </c>
      <c r="C46" s="80" t="s">
        <v>655</v>
      </c>
      <c r="D46" s="79">
        <v>91</v>
      </c>
      <c r="E46" s="79">
        <v>18.2</v>
      </c>
      <c r="F46" s="79">
        <v>61.744</v>
      </c>
      <c r="G46" s="79">
        <v>0.03</v>
      </c>
      <c r="H46" s="79">
        <v>37.064399999999999</v>
      </c>
      <c r="I46" s="79">
        <v>0.03</v>
      </c>
      <c r="J46" s="79">
        <v>71</v>
      </c>
      <c r="K46" s="79">
        <v>7.1</v>
      </c>
      <c r="L46" s="79">
        <v>83</v>
      </c>
      <c r="M46" s="79">
        <v>8.3000000000000007</v>
      </c>
      <c r="N46" s="79">
        <v>70.664400000000001</v>
      </c>
      <c r="O46" s="80" t="s">
        <v>29</v>
      </c>
      <c r="P46" s="79" t="s">
        <v>28</v>
      </c>
    </row>
    <row r="47" spans="1:16" ht="27" customHeight="1">
      <c r="A47" s="77">
        <v>43</v>
      </c>
      <c r="B47" s="78">
        <v>2103222026</v>
      </c>
      <c r="C47" s="79" t="s">
        <v>656</v>
      </c>
      <c r="D47" s="79">
        <v>85</v>
      </c>
      <c r="E47" s="79">
        <v>17</v>
      </c>
      <c r="F47" s="79">
        <v>64.048000000000002</v>
      </c>
      <c r="G47" s="79">
        <v>0.27</v>
      </c>
      <c r="H47" s="79">
        <v>38.590800000000002</v>
      </c>
      <c r="I47" s="79">
        <v>0.27</v>
      </c>
      <c r="J47" s="79">
        <v>70</v>
      </c>
      <c r="K47" s="79">
        <v>7</v>
      </c>
      <c r="L47" s="79">
        <v>80</v>
      </c>
      <c r="M47" s="79">
        <v>8</v>
      </c>
      <c r="N47" s="79">
        <v>70.590800000000002</v>
      </c>
      <c r="O47" s="79" t="s">
        <v>28</v>
      </c>
      <c r="P47" s="79" t="s">
        <v>28</v>
      </c>
    </row>
    <row r="48" spans="1:16" ht="27" customHeight="1">
      <c r="A48" s="77">
        <v>44</v>
      </c>
      <c r="B48" s="78">
        <v>2103222042</v>
      </c>
      <c r="C48" s="80" t="s">
        <v>657</v>
      </c>
      <c r="D48" s="79">
        <v>91</v>
      </c>
      <c r="E48" s="79">
        <v>18.2</v>
      </c>
      <c r="F48" s="79">
        <v>59.896000000000001</v>
      </c>
      <c r="G48" s="79">
        <v>0.48</v>
      </c>
      <c r="H48" s="80">
        <v>36.2256</v>
      </c>
      <c r="I48" s="79">
        <v>0.48</v>
      </c>
      <c r="J48" s="79">
        <v>71.5</v>
      </c>
      <c r="K48" s="79">
        <v>7.15</v>
      </c>
      <c r="L48" s="79">
        <v>89</v>
      </c>
      <c r="M48" s="79">
        <v>8.9</v>
      </c>
      <c r="N48" s="79">
        <v>70.4756</v>
      </c>
      <c r="O48" s="80" t="s">
        <v>29</v>
      </c>
      <c r="P48" s="79" t="s">
        <v>28</v>
      </c>
    </row>
    <row r="49" spans="1:16" ht="27" customHeight="1">
      <c r="A49" s="77">
        <v>45</v>
      </c>
      <c r="B49" s="81">
        <v>2103221027</v>
      </c>
      <c r="C49" s="79" t="s">
        <v>658</v>
      </c>
      <c r="D49" s="79">
        <v>80</v>
      </c>
      <c r="E49" s="79">
        <v>16</v>
      </c>
      <c r="F49" s="79">
        <v>64.28</v>
      </c>
      <c r="G49" s="79">
        <v>0.38</v>
      </c>
      <c r="H49" s="79">
        <v>38.795999999999999</v>
      </c>
      <c r="I49" s="79"/>
      <c r="J49" s="79">
        <v>70.5</v>
      </c>
      <c r="K49" s="79">
        <v>7.05</v>
      </c>
      <c r="L49" s="79">
        <v>85</v>
      </c>
      <c r="M49" s="79">
        <v>8.5</v>
      </c>
      <c r="N49" s="79">
        <v>70.346000000000004</v>
      </c>
      <c r="O49" s="79" t="s">
        <v>28</v>
      </c>
      <c r="P49" s="79" t="s">
        <v>28</v>
      </c>
    </row>
    <row r="50" spans="1:16" ht="27" customHeight="1">
      <c r="A50" s="77">
        <v>46</v>
      </c>
      <c r="B50" s="79">
        <v>2103222001</v>
      </c>
      <c r="C50" s="79" t="s">
        <v>659</v>
      </c>
      <c r="D50" s="79">
        <v>87</v>
      </c>
      <c r="E50" s="79">
        <v>17.399999999999999</v>
      </c>
      <c r="F50" s="79">
        <v>62.496000000000002</v>
      </c>
      <c r="G50" s="79">
        <v>0.27</v>
      </c>
      <c r="H50" s="79">
        <v>37.659599999999998</v>
      </c>
      <c r="I50" s="79">
        <v>0.27</v>
      </c>
      <c r="J50" s="79">
        <v>70</v>
      </c>
      <c r="K50" s="79">
        <v>7</v>
      </c>
      <c r="L50" s="79">
        <v>82.5</v>
      </c>
      <c r="M50" s="79">
        <v>86.25</v>
      </c>
      <c r="N50" s="79">
        <v>70.309600000000003</v>
      </c>
      <c r="O50" s="79" t="s">
        <v>29</v>
      </c>
      <c r="P50" s="79" t="s">
        <v>28</v>
      </c>
    </row>
    <row r="51" spans="1:16" ht="27" customHeight="1">
      <c r="A51" s="77">
        <v>47</v>
      </c>
      <c r="B51" s="81">
        <v>2103221016</v>
      </c>
      <c r="C51" s="79" t="s">
        <v>660</v>
      </c>
      <c r="D51" s="79">
        <v>81</v>
      </c>
      <c r="E51" s="79">
        <v>16.2</v>
      </c>
      <c r="F51" s="79">
        <v>63.392000000000003</v>
      </c>
      <c r="G51" s="79">
        <v>0.47</v>
      </c>
      <c r="H51" s="79">
        <v>38.3172</v>
      </c>
      <c r="I51" s="79"/>
      <c r="J51" s="79">
        <v>74.5</v>
      </c>
      <c r="K51" s="79">
        <v>7.45</v>
      </c>
      <c r="L51" s="79" t="s">
        <v>661</v>
      </c>
      <c r="M51" s="79">
        <v>8.1999999999999993</v>
      </c>
      <c r="N51" s="79">
        <v>70.167199999999994</v>
      </c>
      <c r="O51" s="79" t="s">
        <v>28</v>
      </c>
      <c r="P51" s="79" t="s">
        <v>28</v>
      </c>
    </row>
    <row r="52" spans="1:16" ht="27" customHeight="1">
      <c r="A52" s="77">
        <v>48</v>
      </c>
      <c r="B52" s="81">
        <v>2103221024</v>
      </c>
      <c r="C52" s="79" t="s">
        <v>662</v>
      </c>
      <c r="D52" s="79">
        <v>80</v>
      </c>
      <c r="E52" s="79">
        <v>16</v>
      </c>
      <c r="F52" s="79">
        <v>63.12</v>
      </c>
      <c r="G52" s="79">
        <v>0.41</v>
      </c>
      <c r="H52" s="79">
        <v>38.118000000000002</v>
      </c>
      <c r="I52" s="79"/>
      <c r="J52" s="79">
        <v>71</v>
      </c>
      <c r="K52" s="79">
        <v>7.1</v>
      </c>
      <c r="L52" s="79">
        <v>86</v>
      </c>
      <c r="M52" s="79">
        <v>8.6</v>
      </c>
      <c r="N52" s="79">
        <v>69.817999999999998</v>
      </c>
      <c r="O52" s="79" t="s">
        <v>28</v>
      </c>
      <c r="P52" s="79" t="s">
        <v>28</v>
      </c>
    </row>
    <row r="53" spans="1:16" ht="27" customHeight="1">
      <c r="A53" s="77">
        <v>49</v>
      </c>
      <c r="B53" s="78">
        <v>2103222021</v>
      </c>
      <c r="C53" s="80" t="s">
        <v>663</v>
      </c>
      <c r="D53" s="79">
        <v>85</v>
      </c>
      <c r="E53" s="79">
        <v>17</v>
      </c>
      <c r="F53" s="79">
        <v>62.112000000000002</v>
      </c>
      <c r="G53" s="79">
        <v>0.53</v>
      </c>
      <c r="H53" s="79">
        <v>37.5852</v>
      </c>
      <c r="I53" s="79">
        <v>0.53</v>
      </c>
      <c r="J53" s="79">
        <v>70</v>
      </c>
      <c r="K53" s="79">
        <v>7</v>
      </c>
      <c r="L53" s="79">
        <v>81.5</v>
      </c>
      <c r="M53" s="79">
        <v>8.15</v>
      </c>
      <c r="N53" s="79">
        <v>69.739999999999995</v>
      </c>
      <c r="O53" s="80" t="s">
        <v>28</v>
      </c>
      <c r="P53" s="79" t="s">
        <v>28</v>
      </c>
    </row>
    <row r="54" spans="1:16" ht="27" customHeight="1">
      <c r="A54" s="77">
        <v>50</v>
      </c>
      <c r="B54" s="78">
        <v>2103222018</v>
      </c>
      <c r="C54" s="79" t="s">
        <v>664</v>
      </c>
      <c r="D54" s="79">
        <v>85</v>
      </c>
      <c r="E54" s="79">
        <v>17</v>
      </c>
      <c r="F54" s="79">
        <v>61.887999999999998</v>
      </c>
      <c r="G54" s="79">
        <v>0.42</v>
      </c>
      <c r="H54" s="79">
        <v>37.384799999999998</v>
      </c>
      <c r="I54" s="79">
        <v>0.42</v>
      </c>
      <c r="J54" s="79">
        <v>70</v>
      </c>
      <c r="K54" s="79">
        <v>7</v>
      </c>
      <c r="L54" s="79">
        <v>82.5</v>
      </c>
      <c r="M54" s="79">
        <v>8.25</v>
      </c>
      <c r="N54" s="79">
        <v>69.634799999999998</v>
      </c>
      <c r="O54" s="79" t="s">
        <v>29</v>
      </c>
      <c r="P54" s="79" t="s">
        <v>28</v>
      </c>
    </row>
    <row r="55" spans="1:16" ht="27" customHeight="1">
      <c r="A55" s="77">
        <v>51</v>
      </c>
      <c r="B55" s="78">
        <v>2103222019</v>
      </c>
      <c r="C55" s="79" t="s">
        <v>665</v>
      </c>
      <c r="D55" s="79">
        <v>90.5</v>
      </c>
      <c r="E55" s="79">
        <v>18.100000000000001</v>
      </c>
      <c r="F55" s="79">
        <v>60.256</v>
      </c>
      <c r="G55" s="79">
        <v>0.32</v>
      </c>
      <c r="H55" s="79">
        <v>36.345599999999997</v>
      </c>
      <c r="I55" s="79">
        <v>0.32</v>
      </c>
      <c r="J55" s="79">
        <v>70</v>
      </c>
      <c r="K55" s="79">
        <v>7</v>
      </c>
      <c r="L55" s="79">
        <v>80</v>
      </c>
      <c r="M55" s="79">
        <v>8</v>
      </c>
      <c r="N55" s="79">
        <v>69.465599999999995</v>
      </c>
      <c r="O55" s="79" t="s">
        <v>29</v>
      </c>
      <c r="P55" s="79" t="s">
        <v>28</v>
      </c>
    </row>
    <row r="56" spans="1:16" ht="27" customHeight="1">
      <c r="A56" s="77">
        <v>52</v>
      </c>
      <c r="B56" s="81">
        <v>2103221014</v>
      </c>
      <c r="C56" s="79" t="s">
        <v>666</v>
      </c>
      <c r="D56" s="79">
        <v>81.5</v>
      </c>
      <c r="E56" s="79">
        <v>16.3</v>
      </c>
      <c r="F56" s="79">
        <v>63.631999999999998</v>
      </c>
      <c r="G56" s="79">
        <v>38.179200000000002</v>
      </c>
      <c r="H56" s="79">
        <v>38.179200000000002</v>
      </c>
      <c r="I56" s="79">
        <v>0.25</v>
      </c>
      <c r="J56" s="79">
        <v>71</v>
      </c>
      <c r="K56" s="79">
        <v>7.1</v>
      </c>
      <c r="L56" s="79">
        <v>76.5</v>
      </c>
      <c r="M56" s="79">
        <v>7.65</v>
      </c>
      <c r="N56" s="79">
        <v>69.372900000000001</v>
      </c>
      <c r="O56" s="79" t="s">
        <v>667</v>
      </c>
      <c r="P56" s="79" t="s">
        <v>667</v>
      </c>
    </row>
    <row r="57" spans="1:16" ht="27" customHeight="1">
      <c r="A57" s="77">
        <v>53</v>
      </c>
      <c r="B57" s="81">
        <v>2103221037</v>
      </c>
      <c r="C57" s="79" t="s">
        <v>668</v>
      </c>
      <c r="D57" s="79">
        <v>81</v>
      </c>
      <c r="E57" s="79">
        <v>16.2</v>
      </c>
      <c r="F57" s="79">
        <v>61.671999999999997</v>
      </c>
      <c r="G57" s="79">
        <v>7.0000000000000007E-2</v>
      </c>
      <c r="H57" s="79">
        <v>37.045200000000001</v>
      </c>
      <c r="I57" s="79"/>
      <c r="J57" s="79">
        <v>72</v>
      </c>
      <c r="K57" s="79">
        <v>7.2</v>
      </c>
      <c r="L57" s="79">
        <v>87</v>
      </c>
      <c r="M57" s="79">
        <v>8.6999999999999993</v>
      </c>
      <c r="N57" s="79">
        <v>69.145200000000003</v>
      </c>
      <c r="O57" s="79" t="s">
        <v>29</v>
      </c>
      <c r="P57" s="79" t="s">
        <v>28</v>
      </c>
    </row>
    <row r="58" spans="1:16" ht="27" customHeight="1">
      <c r="A58" s="77">
        <v>54</v>
      </c>
      <c r="B58" s="78">
        <v>2103222046</v>
      </c>
      <c r="C58" s="79" t="s">
        <v>669</v>
      </c>
      <c r="D58" s="79">
        <v>85</v>
      </c>
      <c r="E58" s="79">
        <v>17</v>
      </c>
      <c r="F58" s="79">
        <v>61.207999999999998</v>
      </c>
      <c r="G58" s="79">
        <v>0.37</v>
      </c>
      <c r="H58" s="79">
        <v>36.946800000000003</v>
      </c>
      <c r="I58" s="79">
        <v>0.37</v>
      </c>
      <c r="J58" s="79">
        <v>70</v>
      </c>
      <c r="K58" s="79">
        <v>7</v>
      </c>
      <c r="L58" s="79">
        <v>70</v>
      </c>
      <c r="M58" s="79">
        <v>7</v>
      </c>
      <c r="N58" s="79">
        <v>69.096800000000002</v>
      </c>
      <c r="O58" s="79" t="s">
        <v>29</v>
      </c>
      <c r="P58" s="79" t="s">
        <v>28</v>
      </c>
    </row>
    <row r="59" spans="1:16" ht="27" customHeight="1">
      <c r="A59" s="77">
        <v>55</v>
      </c>
      <c r="B59" s="81">
        <v>2103221035</v>
      </c>
      <c r="C59" s="79" t="s">
        <v>670</v>
      </c>
      <c r="D59" s="79">
        <v>80.5</v>
      </c>
      <c r="E59" s="79">
        <v>16.100000000000001</v>
      </c>
      <c r="F59" s="79">
        <v>62.311999999999998</v>
      </c>
      <c r="G59" s="79">
        <v>0.7</v>
      </c>
      <c r="H59" s="79">
        <v>37.807200000000002</v>
      </c>
      <c r="I59" s="79"/>
      <c r="J59" s="79">
        <v>74</v>
      </c>
      <c r="K59" s="79">
        <v>7.4</v>
      </c>
      <c r="L59" s="79">
        <v>75</v>
      </c>
      <c r="M59" s="79">
        <v>7.5</v>
      </c>
      <c r="N59" s="79">
        <v>68.807199999999995</v>
      </c>
      <c r="O59" s="79" t="s">
        <v>29</v>
      </c>
      <c r="P59" s="79" t="s">
        <v>28</v>
      </c>
    </row>
    <row r="60" spans="1:16" ht="27" customHeight="1">
      <c r="A60" s="77">
        <v>56</v>
      </c>
      <c r="B60" s="78">
        <v>2103222034</v>
      </c>
      <c r="C60" s="80" t="s">
        <v>671</v>
      </c>
      <c r="D60" s="79">
        <v>85</v>
      </c>
      <c r="E60" s="79">
        <v>17</v>
      </c>
      <c r="F60" s="79">
        <v>60.728000000000002</v>
      </c>
      <c r="G60" s="79">
        <v>0.32</v>
      </c>
      <c r="H60" s="79">
        <v>36.628799999999998</v>
      </c>
      <c r="I60" s="79">
        <v>0.32</v>
      </c>
      <c r="J60" s="79">
        <v>70</v>
      </c>
      <c r="K60" s="79">
        <v>7</v>
      </c>
      <c r="L60" s="79">
        <v>81.5</v>
      </c>
      <c r="M60" s="79">
        <v>8.15</v>
      </c>
      <c r="N60" s="79">
        <v>68.778800000000004</v>
      </c>
      <c r="O60" s="80" t="s">
        <v>29</v>
      </c>
      <c r="P60" s="79" t="s">
        <v>28</v>
      </c>
    </row>
    <row r="61" spans="1:16" ht="27" customHeight="1">
      <c r="A61" s="77">
        <v>57</v>
      </c>
      <c r="B61" s="81">
        <v>2103221046</v>
      </c>
      <c r="C61" s="79" t="s">
        <v>672</v>
      </c>
      <c r="D61" s="79">
        <v>80.5</v>
      </c>
      <c r="E61" s="79">
        <v>16.100000000000001</v>
      </c>
      <c r="F61" s="79">
        <v>61.448</v>
      </c>
      <c r="G61" s="79">
        <v>0</v>
      </c>
      <c r="H61" s="79">
        <v>36.8688</v>
      </c>
      <c r="I61" s="79"/>
      <c r="J61" s="79">
        <v>70.5</v>
      </c>
      <c r="K61" s="79">
        <v>7.05</v>
      </c>
      <c r="L61" s="79">
        <v>87.5</v>
      </c>
      <c r="M61" s="79">
        <v>8.75</v>
      </c>
      <c r="N61" s="79">
        <v>68.768799999999999</v>
      </c>
      <c r="O61" s="79" t="s">
        <v>29</v>
      </c>
      <c r="P61" s="79" t="s">
        <v>28</v>
      </c>
    </row>
    <row r="62" spans="1:16" ht="27" customHeight="1">
      <c r="A62" s="77">
        <v>58</v>
      </c>
      <c r="B62" s="81">
        <v>2103221013</v>
      </c>
      <c r="C62" s="79" t="s">
        <v>673</v>
      </c>
      <c r="D62" s="79">
        <v>83.5</v>
      </c>
      <c r="E62" s="79">
        <v>16.7</v>
      </c>
      <c r="F62" s="79">
        <v>60.648000000000003</v>
      </c>
      <c r="G62" s="79">
        <v>0</v>
      </c>
      <c r="H62" s="79">
        <v>36.388800000000003</v>
      </c>
      <c r="I62" s="79"/>
      <c r="J62" s="79">
        <v>70.5</v>
      </c>
      <c r="K62" s="79">
        <v>7.05</v>
      </c>
      <c r="L62" s="79">
        <v>85.5</v>
      </c>
      <c r="M62" s="79">
        <v>8.5500000000000007</v>
      </c>
      <c r="N62" s="79">
        <v>68.688800000000001</v>
      </c>
      <c r="O62" s="79" t="s">
        <v>28</v>
      </c>
      <c r="P62" s="79" t="s">
        <v>28</v>
      </c>
    </row>
    <row r="63" spans="1:16" ht="27" customHeight="1">
      <c r="A63" s="77">
        <v>59</v>
      </c>
      <c r="B63" s="78">
        <v>2103222037</v>
      </c>
      <c r="C63" s="79" t="s">
        <v>674</v>
      </c>
      <c r="D63" s="79">
        <v>87</v>
      </c>
      <c r="E63" s="79">
        <v>17.399999999999999</v>
      </c>
      <c r="F63" s="79">
        <v>59.744</v>
      </c>
      <c r="G63" s="79">
        <v>0.06</v>
      </c>
      <c r="H63" s="79">
        <v>35.882399999999997</v>
      </c>
      <c r="I63" s="79">
        <v>0.06</v>
      </c>
      <c r="J63" s="79">
        <v>70.5</v>
      </c>
      <c r="K63" s="79">
        <v>7.05</v>
      </c>
      <c r="L63" s="79">
        <v>83.5</v>
      </c>
      <c r="M63" s="79">
        <v>8.35</v>
      </c>
      <c r="N63" s="79">
        <v>68.680000000000007</v>
      </c>
      <c r="O63" s="79" t="s">
        <v>29</v>
      </c>
      <c r="P63" s="79" t="s">
        <v>162</v>
      </c>
    </row>
    <row r="64" spans="1:16" ht="27" customHeight="1">
      <c r="A64" s="77">
        <v>60</v>
      </c>
      <c r="B64" s="81">
        <v>2103221038</v>
      </c>
      <c r="C64" s="79" t="s">
        <v>675</v>
      </c>
      <c r="D64" s="79">
        <v>80.5</v>
      </c>
      <c r="E64" s="79">
        <v>16.100000000000001</v>
      </c>
      <c r="F64" s="79">
        <v>61.52</v>
      </c>
      <c r="G64" s="79">
        <v>7.0000000000000007E-2</v>
      </c>
      <c r="H64" s="79">
        <v>36.954000000000001</v>
      </c>
      <c r="I64" s="79"/>
      <c r="J64" s="79">
        <v>72</v>
      </c>
      <c r="K64" s="79">
        <v>7.2</v>
      </c>
      <c r="L64" s="79">
        <v>83.5</v>
      </c>
      <c r="M64" s="79">
        <v>8.35</v>
      </c>
      <c r="N64" s="79">
        <v>68.603999999999999</v>
      </c>
      <c r="O64" s="79" t="s">
        <v>29</v>
      </c>
      <c r="P64" s="79" t="s">
        <v>162</v>
      </c>
    </row>
    <row r="65" spans="1:16" ht="27" customHeight="1">
      <c r="A65" s="77">
        <v>61</v>
      </c>
      <c r="B65" s="81">
        <v>2103221029</v>
      </c>
      <c r="C65" s="79" t="s">
        <v>676</v>
      </c>
      <c r="D65" s="79">
        <v>80</v>
      </c>
      <c r="E65" s="79">
        <v>16</v>
      </c>
      <c r="F65" s="79">
        <v>63.728000000000002</v>
      </c>
      <c r="G65" s="79">
        <v>0</v>
      </c>
      <c r="H65" s="79">
        <v>38.236800000000002</v>
      </c>
      <c r="I65" s="79"/>
      <c r="J65" s="79">
        <v>70</v>
      </c>
      <c r="K65" s="79">
        <v>7</v>
      </c>
      <c r="L65" s="79">
        <v>70</v>
      </c>
      <c r="M65" s="79">
        <v>7</v>
      </c>
      <c r="N65" s="79">
        <v>68.236800000000002</v>
      </c>
      <c r="O65" s="79" t="s">
        <v>29</v>
      </c>
      <c r="P65" s="79" t="s">
        <v>162</v>
      </c>
    </row>
    <row r="66" spans="1:16" ht="27" customHeight="1">
      <c r="A66" s="77">
        <v>62</v>
      </c>
      <c r="B66" s="78">
        <v>2103222047</v>
      </c>
      <c r="C66" s="79" t="s">
        <v>677</v>
      </c>
      <c r="D66" s="79">
        <v>85</v>
      </c>
      <c r="E66" s="79">
        <v>17</v>
      </c>
      <c r="F66" s="79">
        <v>60.072000000000003</v>
      </c>
      <c r="G66" s="79">
        <v>0.21</v>
      </c>
      <c r="H66" s="79">
        <v>36.169199999999996</v>
      </c>
      <c r="I66" s="79">
        <v>0.21</v>
      </c>
      <c r="J66" s="79">
        <v>70</v>
      </c>
      <c r="K66" s="79">
        <v>7</v>
      </c>
      <c r="L66" s="79">
        <v>80.5</v>
      </c>
      <c r="M66" s="79">
        <v>8.0500000000000007</v>
      </c>
      <c r="N66" s="79">
        <v>68.219200000000001</v>
      </c>
      <c r="O66" s="79" t="s">
        <v>29</v>
      </c>
      <c r="P66" s="79" t="s">
        <v>162</v>
      </c>
    </row>
    <row r="67" spans="1:16" ht="27" customHeight="1">
      <c r="A67" s="77">
        <v>63</v>
      </c>
      <c r="B67" s="78">
        <v>2103222029</v>
      </c>
      <c r="C67" s="79" t="s">
        <v>678</v>
      </c>
      <c r="D67" s="79">
        <v>80</v>
      </c>
      <c r="E67" s="79">
        <v>16</v>
      </c>
      <c r="F67" s="79">
        <v>60.015999999999998</v>
      </c>
      <c r="G67" s="79">
        <v>-0.04</v>
      </c>
      <c r="H67" s="79">
        <v>36.009599999999999</v>
      </c>
      <c r="I67" s="79">
        <v>-0.04</v>
      </c>
      <c r="J67" s="79">
        <v>70</v>
      </c>
      <c r="K67" s="79">
        <v>7</v>
      </c>
      <c r="L67" s="79">
        <v>80</v>
      </c>
      <c r="M67" s="79">
        <v>8</v>
      </c>
      <c r="N67" s="79">
        <v>68.010000000000005</v>
      </c>
      <c r="O67" s="79" t="s">
        <v>28</v>
      </c>
      <c r="P67" s="79" t="s">
        <v>162</v>
      </c>
    </row>
    <row r="68" spans="1:16" ht="27" customHeight="1">
      <c r="A68" s="77">
        <v>64</v>
      </c>
      <c r="B68" s="78">
        <v>2103222028</v>
      </c>
      <c r="C68" s="79" t="s">
        <v>679</v>
      </c>
      <c r="D68" s="79">
        <v>90</v>
      </c>
      <c r="E68" s="79">
        <v>18</v>
      </c>
      <c r="F68" s="79">
        <v>57.823999999999998</v>
      </c>
      <c r="G68" s="79">
        <v>-0.4</v>
      </c>
      <c r="H68" s="79">
        <v>34.4544</v>
      </c>
      <c r="I68" s="79">
        <v>-0.4</v>
      </c>
      <c r="J68" s="79">
        <v>70</v>
      </c>
      <c r="K68" s="79">
        <v>7</v>
      </c>
      <c r="L68" s="79">
        <v>70</v>
      </c>
      <c r="M68" s="79">
        <v>7</v>
      </c>
      <c r="N68" s="79">
        <v>67.864400000000003</v>
      </c>
      <c r="O68" s="79" t="s">
        <v>29</v>
      </c>
      <c r="P68" s="79" t="s">
        <v>162</v>
      </c>
    </row>
    <row r="69" spans="1:16" ht="27" customHeight="1">
      <c r="A69" s="77">
        <v>65</v>
      </c>
      <c r="B69" s="82">
        <v>2103222010</v>
      </c>
      <c r="C69" s="79" t="s">
        <v>680</v>
      </c>
      <c r="D69" s="79">
        <v>85</v>
      </c>
      <c r="E69" s="79">
        <v>17</v>
      </c>
      <c r="F69" s="79">
        <v>58.518000000000001</v>
      </c>
      <c r="G69" s="79">
        <v>0.14000000000000001</v>
      </c>
      <c r="H69" s="79">
        <v>35.194800000000001</v>
      </c>
      <c r="I69" s="79">
        <v>0.14000000000000001</v>
      </c>
      <c r="J69" s="79">
        <v>77</v>
      </c>
      <c r="K69" s="79">
        <v>7.7</v>
      </c>
      <c r="L69" s="79">
        <v>81</v>
      </c>
      <c r="M69" s="79">
        <v>8.1</v>
      </c>
      <c r="N69" s="79">
        <v>67.744</v>
      </c>
      <c r="O69" s="79" t="s">
        <v>28</v>
      </c>
      <c r="P69" s="79" t="s">
        <v>162</v>
      </c>
    </row>
    <row r="70" spans="1:16" ht="27" customHeight="1">
      <c r="A70" s="77">
        <v>66</v>
      </c>
      <c r="B70" s="79">
        <v>2103222002</v>
      </c>
      <c r="C70" s="79" t="s">
        <v>681</v>
      </c>
      <c r="D70" s="79">
        <v>85.5</v>
      </c>
      <c r="E70" s="79">
        <v>17.100000000000001</v>
      </c>
      <c r="F70" s="79">
        <v>58.808</v>
      </c>
      <c r="G70" s="79">
        <v>-0.31</v>
      </c>
      <c r="H70" s="79">
        <v>35.098799999999997</v>
      </c>
      <c r="I70" s="79">
        <v>-0.31</v>
      </c>
      <c r="J70" s="79">
        <v>71.5</v>
      </c>
      <c r="K70" s="79">
        <v>7.15</v>
      </c>
      <c r="L70" s="79">
        <v>82.5</v>
      </c>
      <c r="M70" s="79">
        <v>8.25</v>
      </c>
      <c r="N70" s="79">
        <v>67.598799999999997</v>
      </c>
      <c r="O70" s="79" t="s">
        <v>29</v>
      </c>
      <c r="P70" s="79" t="s">
        <v>162</v>
      </c>
    </row>
    <row r="71" spans="1:16" ht="27" customHeight="1">
      <c r="A71" s="77">
        <v>67</v>
      </c>
      <c r="B71" s="81">
        <v>2103221045</v>
      </c>
      <c r="C71" s="79" t="s">
        <v>682</v>
      </c>
      <c r="D71" s="79">
        <v>80</v>
      </c>
      <c r="E71" s="79">
        <v>16</v>
      </c>
      <c r="F71" s="79">
        <v>62.08</v>
      </c>
      <c r="G71" s="79">
        <v>0.51</v>
      </c>
      <c r="H71" s="79">
        <v>37.554000000000002</v>
      </c>
      <c r="I71" s="79"/>
      <c r="J71" s="79">
        <v>70</v>
      </c>
      <c r="K71" s="79">
        <v>7</v>
      </c>
      <c r="L71" s="79">
        <v>70</v>
      </c>
      <c r="M71" s="79">
        <v>7</v>
      </c>
      <c r="N71" s="79">
        <v>67.554000000000002</v>
      </c>
      <c r="O71" s="79" t="s">
        <v>28</v>
      </c>
      <c r="P71" s="79" t="s">
        <v>162</v>
      </c>
    </row>
    <row r="72" spans="1:16" ht="27" customHeight="1">
      <c r="A72" s="77">
        <v>68</v>
      </c>
      <c r="B72" s="81">
        <v>2103221004</v>
      </c>
      <c r="C72" s="79" t="s">
        <v>683</v>
      </c>
      <c r="D72" s="79">
        <v>80.5</v>
      </c>
      <c r="E72" s="79">
        <v>16.100000000000001</v>
      </c>
      <c r="F72" s="79">
        <v>62.067999999999998</v>
      </c>
      <c r="G72" s="79">
        <v>0.34</v>
      </c>
      <c r="H72" s="79">
        <v>37.444800000000001</v>
      </c>
      <c r="I72" s="79"/>
      <c r="J72" s="79">
        <v>70</v>
      </c>
      <c r="K72" s="79">
        <v>7</v>
      </c>
      <c r="L72" s="79">
        <v>70</v>
      </c>
      <c r="M72" s="79">
        <v>7</v>
      </c>
      <c r="N72" s="79">
        <v>67.544799999999995</v>
      </c>
      <c r="O72" s="79" t="s">
        <v>162</v>
      </c>
      <c r="P72" s="79" t="s">
        <v>162</v>
      </c>
    </row>
    <row r="73" spans="1:16" ht="27" customHeight="1">
      <c r="A73" s="77">
        <v>69</v>
      </c>
      <c r="B73" s="78">
        <v>2103222050</v>
      </c>
      <c r="C73" s="79" t="s">
        <v>684</v>
      </c>
      <c r="D73" s="79">
        <v>87</v>
      </c>
      <c r="E73" s="79">
        <v>17.399999999999999</v>
      </c>
      <c r="F73" s="79">
        <v>58.207999999999998</v>
      </c>
      <c r="G73" s="79">
        <v>0.28000000000000003</v>
      </c>
      <c r="H73" s="79">
        <v>35.092799999999997</v>
      </c>
      <c r="I73" s="79">
        <v>0.28000000000000003</v>
      </c>
      <c r="J73" s="79">
        <v>70</v>
      </c>
      <c r="K73" s="79">
        <v>7</v>
      </c>
      <c r="L73" s="79">
        <v>80</v>
      </c>
      <c r="M73" s="79">
        <v>8</v>
      </c>
      <c r="N73" s="79">
        <v>67.492800000000003</v>
      </c>
      <c r="O73" s="79" t="s">
        <v>29</v>
      </c>
      <c r="P73" s="79" t="s">
        <v>162</v>
      </c>
    </row>
    <row r="74" spans="1:16" ht="27" customHeight="1">
      <c r="A74" s="77">
        <v>70</v>
      </c>
      <c r="B74" s="78">
        <v>2103222040</v>
      </c>
      <c r="C74" s="79" t="s">
        <v>685</v>
      </c>
      <c r="D74" s="79">
        <v>87</v>
      </c>
      <c r="E74" s="79">
        <v>17.399999999999999</v>
      </c>
      <c r="F74" s="79">
        <v>58</v>
      </c>
      <c r="G74" s="79">
        <v>0.51</v>
      </c>
      <c r="H74" s="79">
        <v>34.799999999999997</v>
      </c>
      <c r="I74" s="79">
        <v>0.51</v>
      </c>
      <c r="J74" s="79">
        <v>70</v>
      </c>
      <c r="K74" s="79">
        <v>7</v>
      </c>
      <c r="L74" s="79">
        <v>81</v>
      </c>
      <c r="M74" s="79">
        <v>8.1</v>
      </c>
      <c r="N74" s="79">
        <v>67.3</v>
      </c>
      <c r="O74" s="79" t="s">
        <v>162</v>
      </c>
      <c r="P74" s="79" t="s">
        <v>162</v>
      </c>
    </row>
    <row r="75" spans="1:16" ht="27" customHeight="1">
      <c r="A75" s="77">
        <v>71</v>
      </c>
      <c r="B75" s="81">
        <v>2103221011</v>
      </c>
      <c r="C75" s="79" t="s">
        <v>686</v>
      </c>
      <c r="D75" s="79">
        <v>80</v>
      </c>
      <c r="E75" s="79">
        <v>16</v>
      </c>
      <c r="F75" s="79">
        <v>61.384</v>
      </c>
      <c r="G75" s="79">
        <v>0.57999999999999996</v>
      </c>
      <c r="H75" s="79">
        <v>37.178400000000003</v>
      </c>
      <c r="I75" s="79"/>
      <c r="J75" s="79">
        <v>70.5</v>
      </c>
      <c r="K75" s="79">
        <v>7.05</v>
      </c>
      <c r="L75" s="79">
        <v>70.5</v>
      </c>
      <c r="M75" s="79">
        <v>7.05</v>
      </c>
      <c r="N75" s="79">
        <v>67.278400000000005</v>
      </c>
      <c r="O75" s="79" t="s">
        <v>162</v>
      </c>
      <c r="P75" s="79" t="s">
        <v>162</v>
      </c>
    </row>
    <row r="76" spans="1:16" ht="27" customHeight="1">
      <c r="A76" s="77">
        <v>72</v>
      </c>
      <c r="B76" s="83">
        <v>2100000000</v>
      </c>
      <c r="C76" s="79" t="s">
        <v>687</v>
      </c>
      <c r="D76" s="79">
        <v>85</v>
      </c>
      <c r="E76" s="79">
        <v>17</v>
      </c>
      <c r="F76" s="79">
        <v>58.136000000000003</v>
      </c>
      <c r="G76" s="79">
        <v>0.37</v>
      </c>
      <c r="H76" s="79">
        <v>35.1036</v>
      </c>
      <c r="I76" s="79">
        <v>0.37</v>
      </c>
      <c r="J76" s="79">
        <v>70</v>
      </c>
      <c r="K76" s="79">
        <v>7</v>
      </c>
      <c r="L76" s="79">
        <v>80.5</v>
      </c>
      <c r="M76" s="79">
        <v>8.0500000000000007</v>
      </c>
      <c r="N76" s="79">
        <v>67.153599999999997</v>
      </c>
      <c r="O76" s="79" t="s">
        <v>29</v>
      </c>
      <c r="P76" s="79" t="s">
        <v>162</v>
      </c>
    </row>
    <row r="77" spans="1:16" ht="27" customHeight="1">
      <c r="A77" s="77">
        <v>73</v>
      </c>
      <c r="B77" s="78">
        <v>2103222020</v>
      </c>
      <c r="C77" s="80" t="s">
        <v>688</v>
      </c>
      <c r="D77" s="79">
        <v>85.5</v>
      </c>
      <c r="E77" s="79">
        <v>17.100000000000001</v>
      </c>
      <c r="F77" s="79">
        <v>57.728000000000002</v>
      </c>
      <c r="G77" s="79">
        <v>0.39</v>
      </c>
      <c r="H77" s="79">
        <v>34.870800000000003</v>
      </c>
      <c r="I77" s="79">
        <v>0.39</v>
      </c>
      <c r="J77" s="79">
        <v>70</v>
      </c>
      <c r="K77" s="79">
        <v>7</v>
      </c>
      <c r="L77" s="79">
        <v>81.5</v>
      </c>
      <c r="M77" s="79">
        <v>8.15</v>
      </c>
      <c r="N77" s="79">
        <v>67.120800000000003</v>
      </c>
      <c r="O77" s="80" t="s">
        <v>162</v>
      </c>
      <c r="P77" s="79" t="s">
        <v>162</v>
      </c>
    </row>
    <row r="78" spans="1:16" ht="27" customHeight="1">
      <c r="A78" s="77">
        <v>74</v>
      </c>
      <c r="B78" s="78">
        <v>2103221002</v>
      </c>
      <c r="C78" s="79" t="s">
        <v>689</v>
      </c>
      <c r="D78" s="79">
        <v>80.5</v>
      </c>
      <c r="E78" s="79">
        <v>16.100000000000001</v>
      </c>
      <c r="F78" s="79">
        <v>61.48</v>
      </c>
      <c r="G78" s="79">
        <v>0.04</v>
      </c>
      <c r="H78" s="79">
        <v>36.911999999999999</v>
      </c>
      <c r="I78" s="79"/>
      <c r="J78" s="79">
        <v>70</v>
      </c>
      <c r="K78" s="79">
        <v>7</v>
      </c>
      <c r="L78" s="79">
        <v>70</v>
      </c>
      <c r="M78" s="79">
        <v>7</v>
      </c>
      <c r="N78" s="79">
        <v>67.012</v>
      </c>
      <c r="O78" s="79" t="s">
        <v>162</v>
      </c>
      <c r="P78" s="79" t="s">
        <v>162</v>
      </c>
    </row>
    <row r="79" spans="1:16" ht="27" customHeight="1">
      <c r="A79" s="77">
        <v>75</v>
      </c>
      <c r="B79" s="81">
        <v>2103221012</v>
      </c>
      <c r="C79" s="79" t="s">
        <v>690</v>
      </c>
      <c r="D79" s="79">
        <v>71.3</v>
      </c>
      <c r="E79" s="79">
        <v>14.2</v>
      </c>
      <c r="F79" s="79">
        <v>64.099999999999994</v>
      </c>
      <c r="G79" s="79">
        <v>0</v>
      </c>
      <c r="H79" s="79">
        <v>38.46</v>
      </c>
      <c r="I79" s="79"/>
      <c r="J79" s="79">
        <v>70</v>
      </c>
      <c r="K79" s="79">
        <v>7</v>
      </c>
      <c r="L79" s="79">
        <v>73.5</v>
      </c>
      <c r="M79" s="79">
        <v>7.35</v>
      </c>
      <c r="N79" s="79">
        <v>67.010000000000005</v>
      </c>
      <c r="O79" s="79" t="s">
        <v>28</v>
      </c>
      <c r="P79" s="79" t="s">
        <v>162</v>
      </c>
    </row>
    <row r="80" spans="1:16" ht="27" customHeight="1">
      <c r="A80" s="77">
        <v>76</v>
      </c>
      <c r="B80" s="81">
        <v>2103221051</v>
      </c>
      <c r="C80" s="79" t="s">
        <v>691</v>
      </c>
      <c r="D80" s="79">
        <v>80</v>
      </c>
      <c r="E80" s="79">
        <v>16</v>
      </c>
      <c r="F80" s="79">
        <v>61.103999999999999</v>
      </c>
      <c r="G80" s="79">
        <v>0.13</v>
      </c>
      <c r="H80" s="79">
        <v>36.740400000000001</v>
      </c>
      <c r="I80" s="79"/>
      <c r="J80" s="79">
        <v>70</v>
      </c>
      <c r="K80" s="79">
        <v>7</v>
      </c>
      <c r="L80" s="79">
        <v>70</v>
      </c>
      <c r="M80" s="79">
        <v>7</v>
      </c>
      <c r="N80" s="79">
        <v>66.740399999999994</v>
      </c>
      <c r="O80" s="79" t="s">
        <v>28</v>
      </c>
      <c r="P80" s="79" t="s">
        <v>162</v>
      </c>
    </row>
    <row r="81" spans="1:16" ht="27" customHeight="1">
      <c r="A81" s="77">
        <v>77</v>
      </c>
      <c r="B81" s="78">
        <v>2103222054</v>
      </c>
      <c r="C81" s="79" t="s">
        <v>692</v>
      </c>
      <c r="D81" s="79">
        <v>87</v>
      </c>
      <c r="E81" s="79">
        <v>17.5</v>
      </c>
      <c r="F81" s="79">
        <v>57.57</v>
      </c>
      <c r="G81" s="79">
        <v>0.27</v>
      </c>
      <c r="H81" s="79">
        <v>34.704000000000001</v>
      </c>
      <c r="I81" s="79">
        <v>0.27</v>
      </c>
      <c r="J81" s="79">
        <v>72</v>
      </c>
      <c r="K81" s="79">
        <v>7.2</v>
      </c>
      <c r="L81" s="79">
        <v>71.5</v>
      </c>
      <c r="M81" s="79">
        <v>7.12</v>
      </c>
      <c r="N81" s="79">
        <v>66.45</v>
      </c>
      <c r="O81" s="79" t="s">
        <v>29</v>
      </c>
      <c r="P81" s="79" t="s">
        <v>162</v>
      </c>
    </row>
    <row r="82" spans="1:16" ht="27" customHeight="1">
      <c r="A82" s="77">
        <v>78</v>
      </c>
      <c r="B82" s="81">
        <v>2103221055</v>
      </c>
      <c r="C82" s="79" t="s">
        <v>693</v>
      </c>
      <c r="D82" s="79">
        <v>70</v>
      </c>
      <c r="E82" s="79">
        <v>14</v>
      </c>
      <c r="F82" s="79">
        <v>63.671999999999997</v>
      </c>
      <c r="G82" s="79">
        <v>0.41</v>
      </c>
      <c r="H82" s="79">
        <v>38.449199999999998</v>
      </c>
      <c r="I82" s="79"/>
      <c r="J82" s="79">
        <v>70</v>
      </c>
      <c r="K82" s="79">
        <v>7</v>
      </c>
      <c r="L82" s="79">
        <v>70</v>
      </c>
      <c r="M82" s="79">
        <v>7</v>
      </c>
      <c r="N82" s="79">
        <v>66.449200000000005</v>
      </c>
      <c r="O82" s="79" t="s">
        <v>28</v>
      </c>
      <c r="P82" s="79" t="s">
        <v>28</v>
      </c>
    </row>
    <row r="83" spans="1:16" ht="27" customHeight="1">
      <c r="A83" s="77">
        <v>79</v>
      </c>
      <c r="B83" s="81">
        <v>2103221052</v>
      </c>
      <c r="C83" s="79" t="s">
        <v>694</v>
      </c>
      <c r="D83" s="79">
        <v>80</v>
      </c>
      <c r="E83" s="79">
        <v>16</v>
      </c>
      <c r="F83" s="79">
        <v>61.33</v>
      </c>
      <c r="G83" s="79">
        <v>0.22</v>
      </c>
      <c r="H83" s="79">
        <v>36.93</v>
      </c>
      <c r="I83" s="79"/>
      <c r="J83" s="79">
        <v>70</v>
      </c>
      <c r="K83" s="79">
        <v>7</v>
      </c>
      <c r="L83" s="79">
        <v>70</v>
      </c>
      <c r="M83" s="79">
        <v>7</v>
      </c>
      <c r="N83" s="79">
        <v>66.33</v>
      </c>
      <c r="O83" s="79" t="s">
        <v>28</v>
      </c>
      <c r="P83" s="79" t="s">
        <v>162</v>
      </c>
    </row>
    <row r="84" spans="1:16" ht="27" customHeight="1">
      <c r="A84" s="77">
        <v>80</v>
      </c>
      <c r="B84" s="78">
        <v>2103222052</v>
      </c>
      <c r="C84" s="79" t="s">
        <v>695</v>
      </c>
      <c r="D84" s="79">
        <v>90</v>
      </c>
      <c r="E84" s="79">
        <v>18</v>
      </c>
      <c r="F84" s="79">
        <v>55.392000000000003</v>
      </c>
      <c r="G84" s="79">
        <v>0.37</v>
      </c>
      <c r="H84" s="79">
        <v>33.42</v>
      </c>
      <c r="I84" s="79">
        <v>-0.13</v>
      </c>
      <c r="J84" s="79">
        <v>70</v>
      </c>
      <c r="K84" s="79">
        <v>7</v>
      </c>
      <c r="L84" s="79">
        <v>80</v>
      </c>
      <c r="M84" s="79">
        <v>8</v>
      </c>
      <c r="N84" s="79">
        <v>66.28</v>
      </c>
      <c r="O84" s="79" t="s">
        <v>29</v>
      </c>
      <c r="P84" s="79" t="s">
        <v>162</v>
      </c>
    </row>
    <row r="85" spans="1:16" ht="27" customHeight="1">
      <c r="A85" s="77">
        <v>81</v>
      </c>
      <c r="B85" s="79">
        <v>2103221001</v>
      </c>
      <c r="C85" s="81" t="s">
        <v>696</v>
      </c>
      <c r="D85" s="79">
        <v>80.5</v>
      </c>
      <c r="E85" s="79">
        <v>16.100000000000001</v>
      </c>
      <c r="F85" s="79">
        <v>59.107999999999997</v>
      </c>
      <c r="G85" s="79">
        <v>0.74</v>
      </c>
      <c r="H85" s="79">
        <v>35.908000000000001</v>
      </c>
      <c r="I85" s="79"/>
      <c r="J85" s="79">
        <v>70</v>
      </c>
      <c r="K85" s="79">
        <v>7</v>
      </c>
      <c r="L85" s="79">
        <v>70</v>
      </c>
      <c r="M85" s="79">
        <v>7</v>
      </c>
      <c r="N85" s="79">
        <v>66.004000000000005</v>
      </c>
      <c r="O85" s="79" t="s">
        <v>28</v>
      </c>
      <c r="P85" s="79" t="s">
        <v>162</v>
      </c>
    </row>
    <row r="86" spans="1:16" ht="27" customHeight="1">
      <c r="A86" s="77">
        <v>82</v>
      </c>
      <c r="B86" s="79">
        <v>1903221015</v>
      </c>
      <c r="C86" s="81" t="s">
        <v>697</v>
      </c>
      <c r="D86" s="79">
        <v>90</v>
      </c>
      <c r="E86" s="79">
        <v>18</v>
      </c>
      <c r="F86" s="79">
        <v>55.856000000000002</v>
      </c>
      <c r="G86" s="79">
        <v>0.24</v>
      </c>
      <c r="H86" s="79">
        <v>33.657600000000002</v>
      </c>
      <c r="I86" s="79"/>
      <c r="J86" s="79">
        <v>70</v>
      </c>
      <c r="K86" s="79">
        <v>7</v>
      </c>
      <c r="L86" s="79">
        <v>85</v>
      </c>
      <c r="M86" s="79">
        <v>8.5</v>
      </c>
      <c r="N86" s="79">
        <v>65.957599999999999</v>
      </c>
      <c r="O86" s="79" t="s">
        <v>29</v>
      </c>
      <c r="P86" s="79" t="s">
        <v>162</v>
      </c>
    </row>
    <row r="87" spans="1:16" ht="27" customHeight="1">
      <c r="A87" s="77">
        <v>83</v>
      </c>
      <c r="B87" s="81">
        <v>2103221019</v>
      </c>
      <c r="C87" s="79" t="s">
        <v>698</v>
      </c>
      <c r="D87" s="79">
        <v>80</v>
      </c>
      <c r="E87" s="79">
        <v>16</v>
      </c>
      <c r="F87" s="79">
        <v>58.216000000000001</v>
      </c>
      <c r="G87" s="79">
        <v>0</v>
      </c>
      <c r="H87" s="79">
        <v>43.661999999999999</v>
      </c>
      <c r="I87" s="79"/>
      <c r="J87" s="79">
        <v>70</v>
      </c>
      <c r="K87" s="79">
        <v>7</v>
      </c>
      <c r="L87" s="79">
        <v>80</v>
      </c>
      <c r="M87" s="79">
        <v>8</v>
      </c>
      <c r="N87" s="79">
        <v>65.929599999999994</v>
      </c>
      <c r="O87" s="79" t="s">
        <v>28</v>
      </c>
      <c r="P87" s="79" t="s">
        <v>162</v>
      </c>
    </row>
    <row r="88" spans="1:16" ht="27" customHeight="1">
      <c r="A88" s="77">
        <v>84</v>
      </c>
      <c r="B88" s="81">
        <v>2103221040</v>
      </c>
      <c r="C88" s="79" t="s">
        <v>699</v>
      </c>
      <c r="D88" s="79">
        <v>70</v>
      </c>
      <c r="E88" s="79">
        <v>14</v>
      </c>
      <c r="F88" s="79">
        <v>63.006399999999999</v>
      </c>
      <c r="G88" s="79">
        <v>0</v>
      </c>
      <c r="H88" s="79">
        <v>37.803840000000001</v>
      </c>
      <c r="I88" s="79"/>
      <c r="J88" s="79">
        <v>70</v>
      </c>
      <c r="K88" s="79">
        <v>7</v>
      </c>
      <c r="L88" s="79">
        <v>70</v>
      </c>
      <c r="M88" s="79">
        <v>7</v>
      </c>
      <c r="N88" s="79">
        <v>65.803839999999994</v>
      </c>
      <c r="O88" s="79" t="s">
        <v>28</v>
      </c>
      <c r="P88" s="79" t="s">
        <v>162</v>
      </c>
    </row>
    <row r="89" spans="1:16" ht="27" customHeight="1">
      <c r="A89" s="77">
        <v>85</v>
      </c>
      <c r="B89" s="81">
        <v>2103221017</v>
      </c>
      <c r="C89" s="79" t="s">
        <v>700</v>
      </c>
      <c r="D89" s="79">
        <v>80</v>
      </c>
      <c r="E89" s="79">
        <v>16</v>
      </c>
      <c r="F89" s="79">
        <v>57.262999999999998</v>
      </c>
      <c r="G89" s="79">
        <v>0.37</v>
      </c>
      <c r="H89" s="79">
        <v>34.574399999999997</v>
      </c>
      <c r="I89" s="79"/>
      <c r="J89" s="79">
        <v>70</v>
      </c>
      <c r="K89" s="79">
        <v>7</v>
      </c>
      <c r="L89" s="79">
        <v>80</v>
      </c>
      <c r="M89" s="79">
        <v>7</v>
      </c>
      <c r="N89" s="79">
        <v>65.574399999999997</v>
      </c>
      <c r="O89" s="79" t="s">
        <v>28</v>
      </c>
      <c r="P89" s="79" t="s">
        <v>162</v>
      </c>
    </row>
    <row r="90" spans="1:16" ht="27" customHeight="1">
      <c r="A90" s="77">
        <v>86</v>
      </c>
      <c r="B90" s="81">
        <v>2103221007</v>
      </c>
      <c r="C90" s="79" t="s">
        <v>701</v>
      </c>
      <c r="D90" s="79">
        <v>80</v>
      </c>
      <c r="E90" s="79">
        <v>16</v>
      </c>
      <c r="F90" s="79">
        <v>58.88</v>
      </c>
      <c r="G90" s="79">
        <v>0.36</v>
      </c>
      <c r="H90" s="79">
        <v>35.543999999999997</v>
      </c>
      <c r="I90" s="79"/>
      <c r="J90" s="79">
        <v>70</v>
      </c>
      <c r="K90" s="79">
        <v>7</v>
      </c>
      <c r="L90" s="79">
        <v>70</v>
      </c>
      <c r="M90" s="79">
        <v>7</v>
      </c>
      <c r="N90" s="79">
        <v>65.543999999999997</v>
      </c>
      <c r="O90" s="79" t="s">
        <v>28</v>
      </c>
      <c r="P90" s="79" t="s">
        <v>162</v>
      </c>
    </row>
    <row r="91" spans="1:16" ht="27" customHeight="1">
      <c r="A91" s="77">
        <v>87</v>
      </c>
      <c r="B91" s="78">
        <v>2103222007</v>
      </c>
      <c r="C91" s="79" t="s">
        <v>702</v>
      </c>
      <c r="D91" s="79">
        <v>88</v>
      </c>
      <c r="E91" s="79">
        <v>17.600000000000001</v>
      </c>
      <c r="F91" s="79">
        <v>54.414000000000001</v>
      </c>
      <c r="G91" s="79">
        <v>-0.21</v>
      </c>
      <c r="H91" s="79">
        <v>33.564999999999998</v>
      </c>
      <c r="I91" s="79">
        <v>-0.21</v>
      </c>
      <c r="J91" s="79">
        <v>70</v>
      </c>
      <c r="K91" s="79">
        <v>7</v>
      </c>
      <c r="L91" s="79">
        <v>82.5</v>
      </c>
      <c r="M91" s="79">
        <v>8.25</v>
      </c>
      <c r="N91" s="79">
        <v>65.498999999999995</v>
      </c>
      <c r="O91" s="79" t="s">
        <v>28</v>
      </c>
      <c r="P91" s="79" t="s">
        <v>162</v>
      </c>
    </row>
    <row r="92" spans="1:16" ht="27" customHeight="1">
      <c r="A92" s="77">
        <v>88</v>
      </c>
      <c r="B92" s="81">
        <v>2103221050</v>
      </c>
      <c r="C92" s="79" t="s">
        <v>703</v>
      </c>
      <c r="D92" s="79">
        <v>80</v>
      </c>
      <c r="E92" s="79">
        <v>16</v>
      </c>
      <c r="F92" s="79">
        <v>64.8</v>
      </c>
      <c r="G92" s="79">
        <v>0.32</v>
      </c>
      <c r="H92" s="79">
        <v>39.954000000000001</v>
      </c>
      <c r="I92" s="79"/>
      <c r="J92" s="79">
        <v>70</v>
      </c>
      <c r="K92" s="79">
        <v>10</v>
      </c>
      <c r="L92" s="79">
        <v>70</v>
      </c>
      <c r="M92" s="79">
        <v>7</v>
      </c>
      <c r="N92" s="79">
        <v>65.3</v>
      </c>
      <c r="O92" s="79" t="s">
        <v>28</v>
      </c>
      <c r="P92" s="79" t="s">
        <v>162</v>
      </c>
    </row>
    <row r="93" spans="1:16" ht="27" customHeight="1">
      <c r="A93" s="77">
        <v>89</v>
      </c>
      <c r="B93" s="78">
        <v>2103222027</v>
      </c>
      <c r="C93" s="79" t="s">
        <v>125</v>
      </c>
      <c r="D93" s="79">
        <v>85</v>
      </c>
      <c r="E93" s="79">
        <v>17</v>
      </c>
      <c r="F93" s="79">
        <v>55.832000000000001</v>
      </c>
      <c r="G93" s="79">
        <v>0</v>
      </c>
      <c r="H93" s="79">
        <v>33.499200000000002</v>
      </c>
      <c r="I93" s="79">
        <v>0</v>
      </c>
      <c r="J93" s="79">
        <v>70</v>
      </c>
      <c r="K93" s="79">
        <v>7</v>
      </c>
      <c r="L93" s="79">
        <v>80.5</v>
      </c>
      <c r="M93" s="79">
        <v>8.0500000000000007</v>
      </c>
      <c r="N93" s="79">
        <v>65.279200000000003</v>
      </c>
      <c r="O93" s="79" t="s">
        <v>28</v>
      </c>
      <c r="P93" s="79" t="s">
        <v>162</v>
      </c>
    </row>
    <row r="94" spans="1:16" ht="27" customHeight="1">
      <c r="A94" s="77">
        <v>90</v>
      </c>
      <c r="B94" s="78">
        <v>2103222033</v>
      </c>
      <c r="C94" s="79" t="s">
        <v>704</v>
      </c>
      <c r="D94" s="79" t="s">
        <v>705</v>
      </c>
      <c r="E94" s="79">
        <v>17.5</v>
      </c>
      <c r="F94" s="79" t="s">
        <v>706</v>
      </c>
      <c r="G94" s="79">
        <v>0</v>
      </c>
      <c r="H94" s="79">
        <v>32.433599999999998</v>
      </c>
      <c r="I94" s="79">
        <v>-0.19</v>
      </c>
      <c r="J94" s="79">
        <v>70</v>
      </c>
      <c r="K94" s="79">
        <v>7</v>
      </c>
      <c r="L94" s="79">
        <v>80.5</v>
      </c>
      <c r="M94" s="79">
        <v>8.0500000000000007</v>
      </c>
      <c r="N94" s="79">
        <v>64.983599999999996</v>
      </c>
      <c r="O94" s="79" t="s">
        <v>162</v>
      </c>
      <c r="P94" s="79" t="s">
        <v>162</v>
      </c>
    </row>
    <row r="95" spans="1:16" ht="27" customHeight="1">
      <c r="A95" s="77">
        <v>91</v>
      </c>
      <c r="B95" s="81">
        <v>2103221023</v>
      </c>
      <c r="C95" s="79" t="s">
        <v>707</v>
      </c>
      <c r="D95" s="79">
        <v>80</v>
      </c>
      <c r="E95" s="79">
        <v>16</v>
      </c>
      <c r="F95" s="79">
        <v>58.008000000000003</v>
      </c>
      <c r="G95" s="79">
        <v>0</v>
      </c>
      <c r="H95" s="79">
        <v>34.8048</v>
      </c>
      <c r="I95" s="79"/>
      <c r="J95" s="79">
        <v>70</v>
      </c>
      <c r="K95" s="79">
        <v>7</v>
      </c>
      <c r="L95" s="79">
        <v>70</v>
      </c>
      <c r="M95" s="79">
        <v>7</v>
      </c>
      <c r="N95" s="79">
        <v>64.8048</v>
      </c>
      <c r="O95" s="79" t="s">
        <v>29</v>
      </c>
      <c r="P95" s="79" t="s">
        <v>162</v>
      </c>
    </row>
    <row r="96" spans="1:16" ht="27" customHeight="1">
      <c r="A96" s="77">
        <v>92</v>
      </c>
      <c r="B96" s="81">
        <v>2103221049</v>
      </c>
      <c r="C96" s="79" t="s">
        <v>708</v>
      </c>
      <c r="D96" s="79">
        <v>80</v>
      </c>
      <c r="E96" s="79">
        <v>16</v>
      </c>
      <c r="F96" s="79">
        <v>57.415999999999997</v>
      </c>
      <c r="G96" s="79">
        <v>0</v>
      </c>
      <c r="H96" s="79">
        <v>34.449599999999997</v>
      </c>
      <c r="I96" s="79"/>
      <c r="J96" s="79">
        <v>70</v>
      </c>
      <c r="K96" s="79">
        <v>7</v>
      </c>
      <c r="L96" s="79">
        <v>70</v>
      </c>
      <c r="M96" s="79">
        <v>7</v>
      </c>
      <c r="N96" s="79">
        <v>64.449600000000004</v>
      </c>
      <c r="O96" s="79" t="s">
        <v>28</v>
      </c>
      <c r="P96" s="79" t="s">
        <v>162</v>
      </c>
    </row>
    <row r="97" spans="1:16" ht="27" customHeight="1">
      <c r="A97" s="77">
        <v>93</v>
      </c>
      <c r="B97" s="81">
        <v>2103221021</v>
      </c>
      <c r="C97" s="79" t="s">
        <v>709</v>
      </c>
      <c r="D97" s="79">
        <v>70</v>
      </c>
      <c r="E97" s="79">
        <v>14</v>
      </c>
      <c r="F97" s="79">
        <v>60.607999999999997</v>
      </c>
      <c r="G97" s="79">
        <v>0.14000000000000001</v>
      </c>
      <c r="H97" s="79">
        <v>36.448799999999999</v>
      </c>
      <c r="I97" s="79"/>
      <c r="J97" s="79">
        <v>70</v>
      </c>
      <c r="K97" s="79">
        <v>7</v>
      </c>
      <c r="L97" s="79">
        <v>70</v>
      </c>
      <c r="M97" s="79">
        <v>7</v>
      </c>
      <c r="N97" s="79">
        <v>64.448800000000006</v>
      </c>
      <c r="O97" s="79" t="s">
        <v>162</v>
      </c>
      <c r="P97" s="79" t="s">
        <v>162</v>
      </c>
    </row>
    <row r="98" spans="1:16" ht="27" customHeight="1">
      <c r="A98" s="77">
        <v>94</v>
      </c>
      <c r="B98" s="81">
        <v>2103221022</v>
      </c>
      <c r="C98" s="79" t="s">
        <v>710</v>
      </c>
      <c r="D98" s="79">
        <v>70</v>
      </c>
      <c r="E98" s="79">
        <v>14</v>
      </c>
      <c r="F98" s="79">
        <v>60.415999999999997</v>
      </c>
      <c r="G98" s="79">
        <v>0.2</v>
      </c>
      <c r="H98" s="79">
        <v>36.369599999999998</v>
      </c>
      <c r="I98" s="79"/>
      <c r="J98" s="79">
        <v>70</v>
      </c>
      <c r="K98" s="79">
        <v>7</v>
      </c>
      <c r="L98" s="79">
        <v>70</v>
      </c>
      <c r="M98" s="79">
        <v>7</v>
      </c>
      <c r="N98" s="79">
        <v>64.369600000000005</v>
      </c>
      <c r="O98" s="79" t="s">
        <v>162</v>
      </c>
      <c r="P98" s="79" t="s">
        <v>162</v>
      </c>
    </row>
    <row r="99" spans="1:16" ht="27" customHeight="1">
      <c r="A99" s="77">
        <v>95</v>
      </c>
      <c r="B99" s="81">
        <v>2103221042</v>
      </c>
      <c r="C99" s="79" t="s">
        <v>711</v>
      </c>
      <c r="D99" s="79">
        <v>70</v>
      </c>
      <c r="E99" s="79">
        <v>14</v>
      </c>
      <c r="F99" s="79">
        <v>58.8</v>
      </c>
      <c r="G99" s="79">
        <v>0.36</v>
      </c>
      <c r="H99" s="79">
        <v>35.496000000000002</v>
      </c>
      <c r="I99" s="79"/>
      <c r="J99" s="79">
        <v>70</v>
      </c>
      <c r="K99" s="79">
        <v>7</v>
      </c>
      <c r="L99" s="79">
        <v>70</v>
      </c>
      <c r="M99" s="79">
        <v>7</v>
      </c>
      <c r="N99" s="79">
        <v>63.496000000000002</v>
      </c>
      <c r="O99" s="79" t="s">
        <v>28</v>
      </c>
      <c r="P99" s="79" t="s">
        <v>162</v>
      </c>
    </row>
    <row r="100" spans="1:16" ht="27" customHeight="1">
      <c r="A100" s="77">
        <v>96</v>
      </c>
      <c r="B100" s="81">
        <v>2103221008</v>
      </c>
      <c r="C100" s="79" t="s">
        <v>712</v>
      </c>
      <c r="D100" s="79">
        <v>70</v>
      </c>
      <c r="E100" s="79">
        <v>14</v>
      </c>
      <c r="F100" s="79">
        <v>58.055999999999997</v>
      </c>
      <c r="G100" s="79">
        <v>0.3</v>
      </c>
      <c r="H100" s="79">
        <v>35.013599999999997</v>
      </c>
      <c r="I100" s="79"/>
      <c r="J100" s="79">
        <v>70</v>
      </c>
      <c r="K100" s="79">
        <v>7</v>
      </c>
      <c r="L100" s="79">
        <v>70</v>
      </c>
      <c r="M100" s="79">
        <v>7</v>
      </c>
      <c r="N100" s="79">
        <v>63.013599999999997</v>
      </c>
      <c r="O100" s="79" t="s">
        <v>162</v>
      </c>
      <c r="P100" s="79" t="s">
        <v>162</v>
      </c>
    </row>
    <row r="101" spans="1:16" ht="27" customHeight="1">
      <c r="A101" s="77">
        <v>97</v>
      </c>
      <c r="B101" s="78">
        <v>2103222031</v>
      </c>
      <c r="C101" s="79" t="s">
        <v>713</v>
      </c>
      <c r="D101" s="79">
        <v>70</v>
      </c>
      <c r="E101" s="79">
        <v>14</v>
      </c>
      <c r="F101" s="79">
        <v>57.488</v>
      </c>
      <c r="G101" s="79">
        <v>-0.34</v>
      </c>
      <c r="H101" s="79">
        <v>34.2864</v>
      </c>
      <c r="I101" s="79">
        <v>-0.34</v>
      </c>
      <c r="J101" s="79">
        <v>70</v>
      </c>
      <c r="K101" s="79">
        <v>7</v>
      </c>
      <c r="L101" s="79">
        <v>70</v>
      </c>
      <c r="M101" s="79">
        <v>7</v>
      </c>
      <c r="N101" s="79">
        <v>62.2864</v>
      </c>
      <c r="O101" s="79" t="s">
        <v>29</v>
      </c>
      <c r="P101" s="79" t="s">
        <v>162</v>
      </c>
    </row>
    <row r="102" spans="1:16" ht="27" customHeight="1">
      <c r="A102" s="77">
        <v>98</v>
      </c>
      <c r="B102" s="84">
        <v>2103221003</v>
      </c>
      <c r="C102" s="85" t="s">
        <v>714</v>
      </c>
      <c r="D102" s="85">
        <v>80.5</v>
      </c>
      <c r="E102" s="85">
        <v>16.100000000000001</v>
      </c>
      <c r="F102" s="85">
        <v>68.5</v>
      </c>
      <c r="G102" s="85">
        <v>0.01</v>
      </c>
      <c r="H102" s="85">
        <v>31.716000000000001</v>
      </c>
      <c r="I102" s="85"/>
      <c r="J102" s="85">
        <v>70</v>
      </c>
      <c r="K102" s="85">
        <v>7</v>
      </c>
      <c r="L102" s="85"/>
      <c r="M102" s="85">
        <v>7</v>
      </c>
      <c r="N102" s="79">
        <v>61.814799999999998</v>
      </c>
      <c r="O102" s="85" t="s">
        <v>162</v>
      </c>
      <c r="P102" s="85" t="s">
        <v>162</v>
      </c>
    </row>
    <row r="103" spans="1:16" ht="27" customHeight="1">
      <c r="A103" s="77">
        <v>99</v>
      </c>
      <c r="B103" s="81">
        <v>2103221031</v>
      </c>
      <c r="C103" s="79" t="s">
        <v>715</v>
      </c>
      <c r="D103" s="79">
        <v>70</v>
      </c>
      <c r="E103" s="79">
        <v>14</v>
      </c>
      <c r="F103" s="79">
        <v>55.735999999999997</v>
      </c>
      <c r="G103" s="79">
        <v>0</v>
      </c>
      <c r="H103" s="79">
        <v>33.441600000000001</v>
      </c>
      <c r="I103" s="79"/>
      <c r="J103" s="79">
        <v>70</v>
      </c>
      <c r="K103" s="79">
        <v>7</v>
      </c>
      <c r="L103" s="79">
        <v>70</v>
      </c>
      <c r="M103" s="79">
        <v>7</v>
      </c>
      <c r="N103" s="79">
        <v>61.441600000000001</v>
      </c>
      <c r="O103" s="79" t="s">
        <v>162</v>
      </c>
      <c r="P103" s="79" t="s">
        <v>162</v>
      </c>
    </row>
    <row r="104" spans="1:16" ht="27" customHeight="1">
      <c r="A104" s="77">
        <v>100</v>
      </c>
      <c r="B104" s="81">
        <v>2103221041</v>
      </c>
      <c r="C104" s="79" t="s">
        <v>716</v>
      </c>
      <c r="D104" s="79">
        <v>70</v>
      </c>
      <c r="E104" s="79">
        <v>14</v>
      </c>
      <c r="F104" s="79">
        <v>50.32</v>
      </c>
      <c r="G104" s="79">
        <v>0.15</v>
      </c>
      <c r="H104" s="79">
        <v>30.282</v>
      </c>
      <c r="I104" s="79"/>
      <c r="J104" s="79">
        <v>70</v>
      </c>
      <c r="K104" s="79">
        <v>7</v>
      </c>
      <c r="L104" s="79">
        <v>70</v>
      </c>
      <c r="M104" s="79">
        <v>7</v>
      </c>
      <c r="N104" s="79">
        <v>58.281999999999996</v>
      </c>
      <c r="O104" s="79" t="s">
        <v>330</v>
      </c>
      <c r="P104" s="79" t="s">
        <v>330</v>
      </c>
    </row>
    <row r="105" spans="1:16" ht="27" customHeight="1">
      <c r="A105" s="77">
        <v>101</v>
      </c>
      <c r="B105" s="81">
        <v>2103221039</v>
      </c>
      <c r="C105" s="79" t="s">
        <v>717</v>
      </c>
      <c r="D105" s="79">
        <v>70</v>
      </c>
      <c r="E105" s="79">
        <v>14</v>
      </c>
      <c r="F105" s="79">
        <v>48.512</v>
      </c>
      <c r="G105" s="79">
        <v>0</v>
      </c>
      <c r="H105" s="79">
        <v>29.107199999999999</v>
      </c>
      <c r="I105" s="79"/>
      <c r="J105" s="79">
        <v>70</v>
      </c>
      <c r="K105" s="79">
        <v>7</v>
      </c>
      <c r="L105" s="79">
        <v>70</v>
      </c>
      <c r="M105" s="79">
        <v>7</v>
      </c>
      <c r="N105" s="79">
        <v>57.107199999999999</v>
      </c>
      <c r="O105" s="79" t="s">
        <v>330</v>
      </c>
      <c r="P105" s="79" t="s">
        <v>330</v>
      </c>
    </row>
    <row r="106" spans="1:16" ht="27" customHeight="1">
      <c r="A106" s="77">
        <v>102</v>
      </c>
      <c r="B106" s="81">
        <v>2103221044</v>
      </c>
      <c r="C106" s="79" t="s">
        <v>718</v>
      </c>
      <c r="D106" s="79">
        <v>70</v>
      </c>
      <c r="E106" s="79">
        <v>14</v>
      </c>
      <c r="F106" s="79">
        <v>46.607999999999997</v>
      </c>
      <c r="G106" s="79">
        <v>0.25</v>
      </c>
      <c r="H106" s="79">
        <v>28.114799999999999</v>
      </c>
      <c r="I106" s="79"/>
      <c r="J106" s="79">
        <v>70</v>
      </c>
      <c r="K106" s="79">
        <v>7</v>
      </c>
      <c r="L106" s="79">
        <v>70</v>
      </c>
      <c r="M106" s="79">
        <v>7</v>
      </c>
      <c r="N106" s="79">
        <v>56.114800000000002</v>
      </c>
      <c r="O106" s="79" t="s">
        <v>330</v>
      </c>
      <c r="P106" s="79" t="s">
        <v>330</v>
      </c>
    </row>
    <row r="107" spans="1:16" ht="27" customHeight="1">
      <c r="A107" s="77">
        <v>103</v>
      </c>
      <c r="B107" s="81">
        <v>2103221028</v>
      </c>
      <c r="C107" s="79" t="s">
        <v>719</v>
      </c>
      <c r="D107" s="79">
        <v>80</v>
      </c>
      <c r="E107" s="79">
        <v>16</v>
      </c>
      <c r="F107" s="79">
        <v>61</v>
      </c>
      <c r="G107" s="79">
        <v>0</v>
      </c>
      <c r="H107" s="79">
        <v>40.695999999999998</v>
      </c>
      <c r="I107" s="79"/>
      <c r="J107" s="79">
        <v>70.5</v>
      </c>
      <c r="K107" s="79">
        <v>7.05</v>
      </c>
      <c r="L107" s="79">
        <v>70</v>
      </c>
      <c r="M107" s="79">
        <v>7</v>
      </c>
      <c r="N107" s="79">
        <v>52.517600000000002</v>
      </c>
      <c r="O107" s="79" t="s">
        <v>162</v>
      </c>
      <c r="P107" s="79" t="s">
        <v>162</v>
      </c>
    </row>
    <row r="108" spans="1:16" ht="27" customHeight="1">
      <c r="A108" s="77">
        <v>104</v>
      </c>
      <c r="B108" s="79">
        <v>2103221006</v>
      </c>
      <c r="C108" s="79" t="s">
        <v>720</v>
      </c>
      <c r="D108" s="79">
        <v>80</v>
      </c>
      <c r="E108" s="79">
        <v>16</v>
      </c>
      <c r="F108" s="79">
        <v>36.415999999999997</v>
      </c>
      <c r="G108" s="79">
        <v>0.16</v>
      </c>
      <c r="H108" s="79">
        <v>21.945599999999999</v>
      </c>
      <c r="I108" s="79"/>
      <c r="J108" s="79">
        <v>70</v>
      </c>
      <c r="K108" s="79">
        <v>7</v>
      </c>
      <c r="L108" s="79">
        <v>70</v>
      </c>
      <c r="M108" s="79">
        <v>7</v>
      </c>
      <c r="N108" s="79">
        <v>51.945599999999999</v>
      </c>
      <c r="O108" s="79" t="s">
        <v>162</v>
      </c>
      <c r="P108" s="79" t="s">
        <v>162</v>
      </c>
    </row>
    <row r="109" spans="1:16" ht="27" customHeight="1">
      <c r="A109" s="77">
        <v>105</v>
      </c>
      <c r="B109" s="79">
        <v>2103221005</v>
      </c>
      <c r="C109" s="79" t="s">
        <v>721</v>
      </c>
      <c r="D109" s="79">
        <v>80.5</v>
      </c>
      <c r="E109" s="79">
        <v>16.100000000000001</v>
      </c>
      <c r="F109" s="79">
        <v>16.576000000000001</v>
      </c>
      <c r="G109" s="79">
        <v>0</v>
      </c>
      <c r="H109" s="79">
        <v>9.9456000000000007</v>
      </c>
      <c r="I109" s="79"/>
      <c r="J109" s="79">
        <v>70</v>
      </c>
      <c r="K109" s="79">
        <v>7</v>
      </c>
      <c r="L109" s="79">
        <v>70</v>
      </c>
      <c r="M109" s="79">
        <v>7</v>
      </c>
      <c r="N109" s="79">
        <v>40.0456</v>
      </c>
      <c r="O109" s="79" t="s">
        <v>162</v>
      </c>
      <c r="P109" s="79" t="s">
        <v>162</v>
      </c>
    </row>
    <row r="110" spans="1:16" ht="27" customHeight="1">
      <c r="A110" s="77">
        <v>106</v>
      </c>
      <c r="B110" s="78">
        <v>2103222036</v>
      </c>
      <c r="C110" s="79" t="s">
        <v>722</v>
      </c>
      <c r="D110" s="79">
        <v>85</v>
      </c>
      <c r="E110" s="79">
        <v>17</v>
      </c>
      <c r="F110" s="79">
        <v>0.96799999999999997</v>
      </c>
      <c r="G110" s="79">
        <v>-1.17</v>
      </c>
      <c r="H110" s="79">
        <v>0.58079999999999998</v>
      </c>
      <c r="I110" s="79">
        <v>-1.17</v>
      </c>
      <c r="J110" s="79">
        <v>70</v>
      </c>
      <c r="K110" s="79">
        <v>7</v>
      </c>
      <c r="L110" s="79">
        <v>70</v>
      </c>
      <c r="M110" s="79">
        <v>7</v>
      </c>
      <c r="N110" s="79">
        <v>31.5808</v>
      </c>
      <c r="O110" s="79" t="s">
        <v>330</v>
      </c>
      <c r="P110" s="79" t="s">
        <v>162</v>
      </c>
    </row>
  </sheetData>
  <mergeCells count="10">
    <mergeCell ref="A1:P1"/>
    <mergeCell ref="A2:P2"/>
    <mergeCell ref="D3:E3"/>
    <mergeCell ref="F3:H3"/>
    <mergeCell ref="J3:K3"/>
    <mergeCell ref="L3:M3"/>
    <mergeCell ref="A3:A4"/>
    <mergeCell ref="B3:B4"/>
    <mergeCell ref="C3:C4"/>
    <mergeCell ref="I3:I4"/>
  </mergeCells>
  <phoneticPr fontId="2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opLeftCell="A40" workbookViewId="0">
      <selection activeCell="G54" sqref="G54"/>
    </sheetView>
  </sheetViews>
  <sheetFormatPr defaultColWidth="9" defaultRowHeight="13.5"/>
  <cols>
    <col min="1" max="1" width="5.75" style="67" customWidth="1"/>
    <col min="2" max="2" width="11.625" style="67" customWidth="1"/>
    <col min="3" max="3" width="7.125" style="3" customWidth="1"/>
    <col min="4" max="6" width="9" style="3" customWidth="1"/>
    <col min="7" max="7" width="9.125" style="3" customWidth="1"/>
    <col min="8" max="8" width="9.5" style="3" customWidth="1"/>
    <col min="9" max="9" width="15.125" style="3" customWidth="1"/>
    <col min="10" max="13" width="9.25" style="3" customWidth="1"/>
    <col min="14" max="14" width="9.5" style="3" customWidth="1"/>
    <col min="15" max="16" width="9" style="3"/>
  </cols>
  <sheetData>
    <row r="1" spans="1:16" ht="25.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</row>
    <row r="2" spans="1:16" ht="41.25" customHeight="1">
      <c r="A2" s="146" t="s">
        <v>723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</row>
    <row r="3" spans="1:16" ht="54">
      <c r="A3" s="119" t="s">
        <v>2</v>
      </c>
      <c r="B3" s="149" t="s">
        <v>3</v>
      </c>
      <c r="C3" s="151" t="s">
        <v>4</v>
      </c>
      <c r="D3" s="118" t="s">
        <v>5</v>
      </c>
      <c r="E3" s="118"/>
      <c r="F3" s="118" t="s">
        <v>6</v>
      </c>
      <c r="G3" s="118"/>
      <c r="H3" s="118"/>
      <c r="I3" s="149" t="s">
        <v>7</v>
      </c>
      <c r="J3" s="118" t="s">
        <v>8</v>
      </c>
      <c r="K3" s="118"/>
      <c r="L3" s="118" t="s">
        <v>9</v>
      </c>
      <c r="M3" s="118"/>
      <c r="N3" s="69" t="s">
        <v>10</v>
      </c>
      <c r="O3" s="69" t="s">
        <v>253</v>
      </c>
      <c r="P3" s="69" t="s">
        <v>12</v>
      </c>
    </row>
    <row r="4" spans="1:16" ht="54">
      <c r="A4" s="120"/>
      <c r="B4" s="150"/>
      <c r="C4" s="151"/>
      <c r="D4" s="69" t="s">
        <v>13</v>
      </c>
      <c r="E4" s="68" t="s">
        <v>14</v>
      </c>
      <c r="F4" s="70" t="s">
        <v>17</v>
      </c>
      <c r="G4" s="71" t="s">
        <v>18</v>
      </c>
      <c r="H4" s="68" t="s">
        <v>19</v>
      </c>
      <c r="I4" s="152"/>
      <c r="J4" s="71" t="s">
        <v>20</v>
      </c>
      <c r="K4" s="68" t="s">
        <v>21</v>
      </c>
      <c r="L4" s="71" t="s">
        <v>22</v>
      </c>
      <c r="M4" s="68" t="s">
        <v>23</v>
      </c>
      <c r="N4" s="68" t="s">
        <v>24</v>
      </c>
      <c r="O4" s="69"/>
      <c r="P4" s="75"/>
    </row>
    <row r="5" spans="1:16" ht="20.100000000000001" customHeight="1">
      <c r="A5" s="69">
        <v>1</v>
      </c>
      <c r="B5" s="72">
        <v>2103232031</v>
      </c>
      <c r="C5" s="69" t="s">
        <v>724</v>
      </c>
      <c r="D5" s="69">
        <v>91</v>
      </c>
      <c r="E5" s="69">
        <f>D5*0.2</f>
        <v>18.2</v>
      </c>
      <c r="F5" s="69">
        <v>77.912000000000006</v>
      </c>
      <c r="G5" s="69">
        <v>0.04</v>
      </c>
      <c r="H5" s="69">
        <f>(F5+G5)*0.6</f>
        <v>46.7712</v>
      </c>
      <c r="I5" s="69">
        <v>0</v>
      </c>
      <c r="J5" s="69">
        <v>87</v>
      </c>
      <c r="K5" s="69">
        <v>8.6999999999999993</v>
      </c>
      <c r="L5" s="69">
        <v>100</v>
      </c>
      <c r="M5" s="69">
        <v>10</v>
      </c>
      <c r="N5" s="69">
        <v>83.791200000000003</v>
      </c>
      <c r="O5" s="69" t="s">
        <v>28</v>
      </c>
      <c r="P5" s="69" t="s">
        <v>29</v>
      </c>
    </row>
    <row r="6" spans="1:16" ht="20.100000000000001" customHeight="1">
      <c r="A6" s="69">
        <v>2</v>
      </c>
      <c r="B6" s="72" t="s">
        <v>725</v>
      </c>
      <c r="C6" s="72" t="s">
        <v>726</v>
      </c>
      <c r="D6" s="69">
        <v>100</v>
      </c>
      <c r="E6" s="69">
        <f t="shared" ref="E6:E69" si="0">D6*0.2</f>
        <v>20</v>
      </c>
      <c r="F6" s="73">
        <v>76.435199999999995</v>
      </c>
      <c r="G6" s="69">
        <v>0</v>
      </c>
      <c r="H6" s="69">
        <f t="shared" ref="H6:H69" si="1">(F6+G6)*0.6</f>
        <v>45.86112</v>
      </c>
      <c r="I6" s="69">
        <v>0</v>
      </c>
      <c r="J6" s="69">
        <v>78</v>
      </c>
      <c r="K6" s="69">
        <v>7.8</v>
      </c>
      <c r="L6" s="69">
        <v>96</v>
      </c>
      <c r="M6" s="69">
        <v>9.6</v>
      </c>
      <c r="N6" s="69">
        <v>83.261120000000005</v>
      </c>
      <c r="O6" s="69" t="s">
        <v>29</v>
      </c>
      <c r="P6" s="69" t="s">
        <v>29</v>
      </c>
    </row>
    <row r="7" spans="1:16" ht="20.100000000000001" customHeight="1">
      <c r="A7" s="69">
        <v>3</v>
      </c>
      <c r="B7" s="72" t="s">
        <v>727</v>
      </c>
      <c r="C7" s="72" t="s">
        <v>728</v>
      </c>
      <c r="D7" s="69">
        <v>95.5</v>
      </c>
      <c r="E7" s="69">
        <f t="shared" si="0"/>
        <v>19.100000000000001</v>
      </c>
      <c r="F7" s="69">
        <v>80.616</v>
      </c>
      <c r="G7" s="69">
        <v>0.01</v>
      </c>
      <c r="H7" s="69">
        <f t="shared" si="1"/>
        <v>48.375599999999999</v>
      </c>
      <c r="I7" s="69">
        <v>0.01</v>
      </c>
      <c r="J7" s="69">
        <v>73.5</v>
      </c>
      <c r="K7" s="69">
        <v>7.35</v>
      </c>
      <c r="L7" s="69">
        <v>81</v>
      </c>
      <c r="M7" s="69">
        <v>8.1</v>
      </c>
      <c r="N7" s="69">
        <v>82.925600000000003</v>
      </c>
      <c r="O7" s="69" t="s">
        <v>29</v>
      </c>
      <c r="P7" s="69" t="s">
        <v>29</v>
      </c>
    </row>
    <row r="8" spans="1:16" ht="20.100000000000001" customHeight="1">
      <c r="A8" s="69">
        <v>4</v>
      </c>
      <c r="B8" s="69">
        <v>2103232007</v>
      </c>
      <c r="C8" s="72" t="s">
        <v>729</v>
      </c>
      <c r="D8" s="69">
        <v>100</v>
      </c>
      <c r="E8" s="69">
        <f t="shared" si="0"/>
        <v>20</v>
      </c>
      <c r="F8" s="69">
        <v>72.912000000000006</v>
      </c>
      <c r="G8" s="69">
        <v>0</v>
      </c>
      <c r="H8" s="69">
        <f t="shared" si="1"/>
        <v>43.747199999999999</v>
      </c>
      <c r="I8" s="69">
        <v>0</v>
      </c>
      <c r="J8" s="69">
        <v>73</v>
      </c>
      <c r="K8" s="69">
        <v>7.3</v>
      </c>
      <c r="L8" s="69">
        <v>100</v>
      </c>
      <c r="M8" s="69">
        <v>10</v>
      </c>
      <c r="N8" s="69">
        <v>81.527199999999993</v>
      </c>
      <c r="O8" s="69" t="s">
        <v>29</v>
      </c>
      <c r="P8" s="69" t="s">
        <v>29</v>
      </c>
    </row>
    <row r="9" spans="1:16" ht="20.100000000000001" customHeight="1">
      <c r="A9" s="69">
        <v>5</v>
      </c>
      <c r="B9" s="72" t="s">
        <v>730</v>
      </c>
      <c r="C9" s="72" t="s">
        <v>731</v>
      </c>
      <c r="D9" s="69">
        <v>100</v>
      </c>
      <c r="E9" s="69">
        <f t="shared" si="0"/>
        <v>20</v>
      </c>
      <c r="F9" s="69">
        <v>71.384</v>
      </c>
      <c r="G9" s="69">
        <v>0.28999999999999998</v>
      </c>
      <c r="H9" s="69">
        <f t="shared" si="1"/>
        <v>43.004399999999997</v>
      </c>
      <c r="I9" s="69">
        <v>0.28999999999999998</v>
      </c>
      <c r="J9" s="69">
        <v>85</v>
      </c>
      <c r="K9" s="69">
        <v>8.5</v>
      </c>
      <c r="L9" s="69">
        <v>100</v>
      </c>
      <c r="M9" s="69">
        <v>10</v>
      </c>
      <c r="N9" s="69">
        <v>81.504400000000004</v>
      </c>
      <c r="O9" s="69" t="s">
        <v>29</v>
      </c>
      <c r="P9" s="69" t="s">
        <v>29</v>
      </c>
    </row>
    <row r="10" spans="1:16" ht="20.100000000000001" customHeight="1">
      <c r="A10" s="69">
        <v>6</v>
      </c>
      <c r="B10" s="72" t="s">
        <v>732</v>
      </c>
      <c r="C10" s="72" t="s">
        <v>733</v>
      </c>
      <c r="D10" s="69">
        <v>86.5</v>
      </c>
      <c r="E10" s="69">
        <f t="shared" si="0"/>
        <v>17.3</v>
      </c>
      <c r="F10" s="69">
        <v>78.504000000000005</v>
      </c>
      <c r="G10" s="69">
        <v>0</v>
      </c>
      <c r="H10" s="69">
        <f t="shared" si="1"/>
        <v>47.102400000000003</v>
      </c>
      <c r="I10" s="69">
        <v>0</v>
      </c>
      <c r="J10" s="69">
        <v>73.5</v>
      </c>
      <c r="K10" s="69">
        <v>7.35</v>
      </c>
      <c r="L10" s="69">
        <v>80.5</v>
      </c>
      <c r="M10" s="69">
        <v>8.0500000000000007</v>
      </c>
      <c r="N10" s="69">
        <v>79.802400000000006</v>
      </c>
      <c r="O10" s="69" t="s">
        <v>28</v>
      </c>
      <c r="P10" s="69" t="s">
        <v>29</v>
      </c>
    </row>
    <row r="11" spans="1:16" ht="20.100000000000001" customHeight="1">
      <c r="A11" s="69">
        <v>7</v>
      </c>
      <c r="B11" s="72" t="s">
        <v>734</v>
      </c>
      <c r="C11" s="72" t="s">
        <v>735</v>
      </c>
      <c r="D11" s="69">
        <v>86.5</v>
      </c>
      <c r="E11" s="69">
        <f t="shared" si="0"/>
        <v>17.3</v>
      </c>
      <c r="F11" s="69">
        <v>78.367999999999995</v>
      </c>
      <c r="G11" s="69">
        <v>0</v>
      </c>
      <c r="H11" s="69">
        <f t="shared" si="1"/>
        <v>47.020800000000001</v>
      </c>
      <c r="I11" s="69">
        <v>0</v>
      </c>
      <c r="J11" s="69">
        <v>73.5</v>
      </c>
      <c r="K11" s="69">
        <v>7.35</v>
      </c>
      <c r="L11" s="69">
        <v>80.5</v>
      </c>
      <c r="M11" s="69">
        <v>8.0500000000000007</v>
      </c>
      <c r="N11" s="69">
        <v>79.720799999999997</v>
      </c>
      <c r="O11" s="69" t="s">
        <v>28</v>
      </c>
      <c r="P11" s="69" t="s">
        <v>29</v>
      </c>
    </row>
    <row r="12" spans="1:16" ht="20.100000000000001" customHeight="1">
      <c r="A12" s="69">
        <v>8</v>
      </c>
      <c r="B12" s="72" t="s">
        <v>736</v>
      </c>
      <c r="C12" s="72" t="s">
        <v>737</v>
      </c>
      <c r="D12" s="69">
        <v>92</v>
      </c>
      <c r="E12" s="69">
        <f t="shared" si="0"/>
        <v>18.399999999999999</v>
      </c>
      <c r="F12" s="69">
        <v>74.335999999999999</v>
      </c>
      <c r="G12" s="69">
        <v>0</v>
      </c>
      <c r="H12" s="69">
        <f t="shared" si="1"/>
        <v>44.601599999999998</v>
      </c>
      <c r="I12" s="69">
        <v>0</v>
      </c>
      <c r="J12" s="69">
        <v>79</v>
      </c>
      <c r="K12" s="69">
        <v>7.9</v>
      </c>
      <c r="L12" s="69">
        <v>84.5</v>
      </c>
      <c r="M12" s="69">
        <v>8.4499999999999993</v>
      </c>
      <c r="N12" s="69">
        <v>79.351600000000005</v>
      </c>
      <c r="O12" s="69" t="s">
        <v>28</v>
      </c>
      <c r="P12" s="69" t="s">
        <v>29</v>
      </c>
    </row>
    <row r="13" spans="1:16" ht="20.100000000000001" customHeight="1">
      <c r="A13" s="69">
        <v>9</v>
      </c>
      <c r="B13" s="72">
        <v>2103232010</v>
      </c>
      <c r="C13" s="69" t="s">
        <v>738</v>
      </c>
      <c r="D13" s="69">
        <v>92.6</v>
      </c>
      <c r="E13" s="69">
        <f t="shared" si="0"/>
        <v>18.52</v>
      </c>
      <c r="F13" s="69">
        <v>75.152000000000001</v>
      </c>
      <c r="G13" s="69">
        <v>0</v>
      </c>
      <c r="H13" s="69">
        <f t="shared" si="1"/>
        <v>45.091200000000001</v>
      </c>
      <c r="I13" s="69">
        <v>0</v>
      </c>
      <c r="J13" s="69">
        <v>71</v>
      </c>
      <c r="K13" s="69">
        <v>7.1</v>
      </c>
      <c r="L13" s="69">
        <v>82</v>
      </c>
      <c r="M13" s="69">
        <v>8.1999999999999993</v>
      </c>
      <c r="N13" s="69">
        <v>78.911199999999994</v>
      </c>
      <c r="O13" s="69" t="s">
        <v>29</v>
      </c>
      <c r="P13" s="69" t="s">
        <v>29</v>
      </c>
    </row>
    <row r="14" spans="1:16" ht="20.100000000000001" customHeight="1">
      <c r="A14" s="69">
        <v>10</v>
      </c>
      <c r="B14" s="70">
        <v>2103232043</v>
      </c>
      <c r="C14" s="70" t="s">
        <v>739</v>
      </c>
      <c r="D14" s="70">
        <v>88.6</v>
      </c>
      <c r="E14" s="69">
        <f t="shared" si="0"/>
        <v>17.72</v>
      </c>
      <c r="F14" s="70">
        <v>75.78</v>
      </c>
      <c r="G14" s="70">
        <v>0</v>
      </c>
      <c r="H14" s="69">
        <f t="shared" si="1"/>
        <v>45.468000000000004</v>
      </c>
      <c r="I14" s="69">
        <v>0</v>
      </c>
      <c r="J14" s="70">
        <v>72.5</v>
      </c>
      <c r="K14" s="70">
        <v>7.25</v>
      </c>
      <c r="L14" s="70">
        <v>81.5</v>
      </c>
      <c r="M14" s="70">
        <v>8.15</v>
      </c>
      <c r="N14" s="70">
        <v>78.587999999999994</v>
      </c>
      <c r="O14" s="70" t="s">
        <v>28</v>
      </c>
      <c r="P14" s="70" t="s">
        <v>29</v>
      </c>
    </row>
    <row r="15" spans="1:16" ht="20.100000000000001" customHeight="1">
      <c r="A15" s="69">
        <v>11</v>
      </c>
      <c r="B15" s="72" t="s">
        <v>740</v>
      </c>
      <c r="C15" s="72" t="s">
        <v>741</v>
      </c>
      <c r="D15" s="69">
        <v>86</v>
      </c>
      <c r="E15" s="69">
        <f t="shared" si="0"/>
        <v>17.2</v>
      </c>
      <c r="F15" s="69">
        <v>75.744</v>
      </c>
      <c r="G15" s="69">
        <v>0</v>
      </c>
      <c r="H15" s="69">
        <f t="shared" si="1"/>
        <v>45.446399999999997</v>
      </c>
      <c r="I15" s="69">
        <v>0</v>
      </c>
      <c r="J15" s="69">
        <v>74</v>
      </c>
      <c r="K15" s="69">
        <v>7.4</v>
      </c>
      <c r="L15" s="69">
        <v>81.5</v>
      </c>
      <c r="M15" s="69">
        <v>8.15</v>
      </c>
      <c r="N15" s="69">
        <v>78.196399999999997</v>
      </c>
      <c r="O15" s="69" t="s">
        <v>28</v>
      </c>
      <c r="P15" s="69" t="s">
        <v>29</v>
      </c>
    </row>
    <row r="16" spans="1:16" ht="20.100000000000001" customHeight="1">
      <c r="A16" s="69">
        <v>12</v>
      </c>
      <c r="B16" s="72" t="s">
        <v>742</v>
      </c>
      <c r="C16" s="72" t="s">
        <v>743</v>
      </c>
      <c r="D16" s="69">
        <v>100</v>
      </c>
      <c r="E16" s="69">
        <f t="shared" si="0"/>
        <v>20</v>
      </c>
      <c r="F16" s="69">
        <v>68.335999999999999</v>
      </c>
      <c r="G16" s="69">
        <v>0</v>
      </c>
      <c r="H16" s="69">
        <f t="shared" si="1"/>
        <v>41.001600000000003</v>
      </c>
      <c r="I16" s="69">
        <v>0</v>
      </c>
      <c r="J16" s="69">
        <v>73</v>
      </c>
      <c r="K16" s="69">
        <v>7.3</v>
      </c>
      <c r="L16" s="69">
        <v>98.5</v>
      </c>
      <c r="M16" s="69">
        <v>9.85</v>
      </c>
      <c r="N16" s="69">
        <v>78.101600000000005</v>
      </c>
      <c r="O16" s="69" t="s">
        <v>29</v>
      </c>
      <c r="P16" s="69" t="s">
        <v>29</v>
      </c>
    </row>
    <row r="17" spans="1:16" ht="20.100000000000001" customHeight="1">
      <c r="A17" s="69">
        <v>13</v>
      </c>
      <c r="B17" s="69">
        <v>2103232050</v>
      </c>
      <c r="C17" s="69" t="s">
        <v>744</v>
      </c>
      <c r="D17" s="69">
        <v>91.5</v>
      </c>
      <c r="E17" s="69">
        <f t="shared" si="0"/>
        <v>18.3</v>
      </c>
      <c r="F17" s="69">
        <v>74.096000000000004</v>
      </c>
      <c r="G17" s="69">
        <v>0</v>
      </c>
      <c r="H17" s="69">
        <f t="shared" si="1"/>
        <v>44.457599999999999</v>
      </c>
      <c r="I17" s="69">
        <v>0</v>
      </c>
      <c r="J17" s="69">
        <v>71</v>
      </c>
      <c r="K17" s="69">
        <v>7.1</v>
      </c>
      <c r="L17" s="69">
        <v>80.5</v>
      </c>
      <c r="M17" s="69">
        <v>8.0500000000000007</v>
      </c>
      <c r="N17" s="69">
        <v>77.907600000000002</v>
      </c>
      <c r="O17" s="69" t="s">
        <v>29</v>
      </c>
      <c r="P17" s="69" t="s">
        <v>29</v>
      </c>
    </row>
    <row r="18" spans="1:16" ht="20.100000000000001" customHeight="1">
      <c r="A18" s="69">
        <v>14</v>
      </c>
      <c r="B18" s="72" t="s">
        <v>745</v>
      </c>
      <c r="C18" s="72" t="s">
        <v>746</v>
      </c>
      <c r="D18" s="69">
        <v>100</v>
      </c>
      <c r="E18" s="69">
        <f t="shared" si="0"/>
        <v>20</v>
      </c>
      <c r="F18" s="69">
        <v>63.6</v>
      </c>
      <c r="G18" s="69">
        <v>0.312</v>
      </c>
      <c r="H18" s="69">
        <f t="shared" si="1"/>
        <v>38.347200000000001</v>
      </c>
      <c r="I18" s="69">
        <v>0</v>
      </c>
      <c r="J18" s="69">
        <v>72.599999999999994</v>
      </c>
      <c r="K18" s="69">
        <v>7.26</v>
      </c>
      <c r="L18" s="69">
        <v>100</v>
      </c>
      <c r="M18" s="69">
        <v>10</v>
      </c>
      <c r="N18" s="69">
        <v>77.03</v>
      </c>
      <c r="O18" s="69" t="s">
        <v>29</v>
      </c>
      <c r="P18" s="69" t="s">
        <v>29</v>
      </c>
    </row>
    <row r="19" spans="1:16" ht="20.100000000000001" customHeight="1">
      <c r="A19" s="69">
        <v>15</v>
      </c>
      <c r="B19" s="72" t="s">
        <v>747</v>
      </c>
      <c r="C19" s="72" t="s">
        <v>748</v>
      </c>
      <c r="D19" s="69">
        <v>91</v>
      </c>
      <c r="E19" s="69">
        <f t="shared" si="0"/>
        <v>18.2</v>
      </c>
      <c r="F19" s="69">
        <v>71.33</v>
      </c>
      <c r="G19" s="69">
        <v>0.21</v>
      </c>
      <c r="H19" s="69">
        <f t="shared" si="1"/>
        <v>42.923999999999999</v>
      </c>
      <c r="I19" s="69">
        <v>0</v>
      </c>
      <c r="J19" s="69">
        <v>72.5</v>
      </c>
      <c r="K19" s="69">
        <v>7.25</v>
      </c>
      <c r="L19" s="69">
        <v>84.5</v>
      </c>
      <c r="M19" s="69">
        <v>8.4499999999999993</v>
      </c>
      <c r="N19" s="69">
        <v>76.823999999999998</v>
      </c>
      <c r="O19" s="69" t="s">
        <v>28</v>
      </c>
      <c r="P19" s="69" t="s">
        <v>29</v>
      </c>
    </row>
    <row r="20" spans="1:16" ht="20.100000000000001" customHeight="1">
      <c r="A20" s="69">
        <v>16</v>
      </c>
      <c r="B20" s="69">
        <v>2103232039</v>
      </c>
      <c r="C20" s="72" t="s">
        <v>749</v>
      </c>
      <c r="D20" s="69">
        <v>93.8</v>
      </c>
      <c r="E20" s="69">
        <f t="shared" si="0"/>
        <v>18.760000000000002</v>
      </c>
      <c r="F20" s="69">
        <v>69.055999999999997</v>
      </c>
      <c r="G20" s="69">
        <v>0</v>
      </c>
      <c r="H20" s="69">
        <f t="shared" si="1"/>
        <v>41.433599999999998</v>
      </c>
      <c r="I20" s="69">
        <v>0</v>
      </c>
      <c r="J20" s="69">
        <v>71.5</v>
      </c>
      <c r="K20" s="69">
        <v>7.15</v>
      </c>
      <c r="L20" s="69">
        <v>86</v>
      </c>
      <c r="M20" s="69">
        <v>8.6</v>
      </c>
      <c r="N20" s="69">
        <v>76.003600000000006</v>
      </c>
      <c r="O20" s="69" t="s">
        <v>28</v>
      </c>
      <c r="P20" s="69" t="s">
        <v>29</v>
      </c>
    </row>
    <row r="21" spans="1:16" ht="20.100000000000001" customHeight="1">
      <c r="A21" s="69">
        <v>17</v>
      </c>
      <c r="B21" s="72">
        <v>2103232044</v>
      </c>
      <c r="C21" s="69" t="s">
        <v>750</v>
      </c>
      <c r="D21" s="69">
        <v>88.6</v>
      </c>
      <c r="E21" s="69">
        <f t="shared" si="0"/>
        <v>17.72</v>
      </c>
      <c r="F21" s="69">
        <v>70.872</v>
      </c>
      <c r="G21" s="69">
        <v>0</v>
      </c>
      <c r="H21" s="69">
        <f t="shared" si="1"/>
        <v>42.523200000000003</v>
      </c>
      <c r="I21" s="69">
        <v>0</v>
      </c>
      <c r="J21" s="69">
        <v>71</v>
      </c>
      <c r="K21" s="69">
        <v>7.1</v>
      </c>
      <c r="L21" s="69">
        <v>82.5</v>
      </c>
      <c r="M21" s="69">
        <v>8.25</v>
      </c>
      <c r="N21" s="69">
        <v>75.593199999999996</v>
      </c>
      <c r="O21" s="69" t="s">
        <v>28</v>
      </c>
      <c r="P21" s="69" t="s">
        <v>29</v>
      </c>
    </row>
    <row r="22" spans="1:16" ht="20.100000000000001" customHeight="1">
      <c r="A22" s="69">
        <v>18</v>
      </c>
      <c r="B22" s="72" t="s">
        <v>751</v>
      </c>
      <c r="C22" s="72" t="s">
        <v>752</v>
      </c>
      <c r="D22" s="69">
        <v>89</v>
      </c>
      <c r="E22" s="69">
        <f t="shared" si="0"/>
        <v>17.8</v>
      </c>
      <c r="F22" s="69">
        <v>67.712000000000003</v>
      </c>
      <c r="G22" s="69">
        <v>0</v>
      </c>
      <c r="H22" s="69">
        <f t="shared" si="1"/>
        <v>40.627200000000002</v>
      </c>
      <c r="I22" s="69">
        <v>0</v>
      </c>
      <c r="J22" s="69">
        <v>75.599999999999994</v>
      </c>
      <c r="K22" s="69">
        <v>7.56</v>
      </c>
      <c r="L22" s="69">
        <v>94</v>
      </c>
      <c r="M22" s="69">
        <v>9.4</v>
      </c>
      <c r="N22" s="69">
        <v>75.387200000000007</v>
      </c>
      <c r="O22" s="69" t="s">
        <v>29</v>
      </c>
      <c r="P22" s="69" t="s">
        <v>29</v>
      </c>
    </row>
    <row r="23" spans="1:16" ht="20.100000000000001" customHeight="1">
      <c r="A23" s="69">
        <v>19</v>
      </c>
      <c r="B23" s="72" t="s">
        <v>753</v>
      </c>
      <c r="C23" s="72" t="s">
        <v>754</v>
      </c>
      <c r="D23" s="69">
        <v>86.5</v>
      </c>
      <c r="E23" s="69">
        <f t="shared" si="0"/>
        <v>17.3</v>
      </c>
      <c r="F23" s="69">
        <v>70.664000000000001</v>
      </c>
      <c r="G23" s="69">
        <v>0</v>
      </c>
      <c r="H23" s="69">
        <f t="shared" si="1"/>
        <v>42.398400000000002</v>
      </c>
      <c r="I23" s="69">
        <v>0</v>
      </c>
      <c r="J23" s="69">
        <v>71.5</v>
      </c>
      <c r="K23" s="69">
        <v>7.15</v>
      </c>
      <c r="L23" s="69">
        <v>85</v>
      </c>
      <c r="M23" s="69">
        <v>8.5</v>
      </c>
      <c r="N23" s="69">
        <v>75.348399999999998</v>
      </c>
      <c r="O23" s="69" t="s">
        <v>28</v>
      </c>
      <c r="P23" s="69" t="s">
        <v>29</v>
      </c>
    </row>
    <row r="24" spans="1:16" ht="20.100000000000001" customHeight="1">
      <c r="A24" s="69">
        <v>20</v>
      </c>
      <c r="B24" s="72">
        <v>2103232018</v>
      </c>
      <c r="C24" s="69" t="s">
        <v>755</v>
      </c>
      <c r="D24" s="69">
        <v>86.1</v>
      </c>
      <c r="E24" s="69">
        <f t="shared" si="0"/>
        <v>17.22</v>
      </c>
      <c r="F24" s="69">
        <v>71.183999999999997</v>
      </c>
      <c r="G24" s="69">
        <v>0</v>
      </c>
      <c r="H24" s="69">
        <f t="shared" si="1"/>
        <v>42.7104</v>
      </c>
      <c r="I24" s="69">
        <v>0</v>
      </c>
      <c r="J24" s="69">
        <v>72</v>
      </c>
      <c r="K24" s="69">
        <v>7.2</v>
      </c>
      <c r="L24" s="69">
        <v>82</v>
      </c>
      <c r="M24" s="69">
        <v>8.1999999999999993</v>
      </c>
      <c r="N24" s="69">
        <v>75.33</v>
      </c>
      <c r="O24" s="69" t="s">
        <v>28</v>
      </c>
      <c r="P24" s="69" t="s">
        <v>29</v>
      </c>
    </row>
    <row r="25" spans="1:16" ht="20.100000000000001" customHeight="1">
      <c r="A25" s="69">
        <v>21</v>
      </c>
      <c r="B25" s="69">
        <v>2103232028</v>
      </c>
      <c r="C25" s="70" t="s">
        <v>756</v>
      </c>
      <c r="D25" s="69">
        <v>86.1</v>
      </c>
      <c r="E25" s="69">
        <f t="shared" si="0"/>
        <v>17.22</v>
      </c>
      <c r="F25" s="69">
        <v>70.975999999999999</v>
      </c>
      <c r="G25" s="69">
        <v>0</v>
      </c>
      <c r="H25" s="69">
        <f t="shared" si="1"/>
        <v>42.585599999999999</v>
      </c>
      <c r="I25" s="69">
        <v>0</v>
      </c>
      <c r="J25" s="69">
        <v>71</v>
      </c>
      <c r="K25" s="69">
        <v>7.1</v>
      </c>
      <c r="L25" s="69">
        <v>83.5</v>
      </c>
      <c r="M25" s="69">
        <v>8.35</v>
      </c>
      <c r="N25" s="69">
        <v>75.205600000000004</v>
      </c>
      <c r="O25" s="70" t="s">
        <v>29</v>
      </c>
      <c r="P25" s="70" t="s">
        <v>29</v>
      </c>
    </row>
    <row r="26" spans="1:16" ht="20.100000000000001" customHeight="1">
      <c r="A26" s="69">
        <v>22</v>
      </c>
      <c r="B26" s="72">
        <v>2103232034</v>
      </c>
      <c r="C26" s="69" t="s">
        <v>757</v>
      </c>
      <c r="D26" s="69">
        <v>86.1</v>
      </c>
      <c r="E26" s="69">
        <f t="shared" si="0"/>
        <v>17.22</v>
      </c>
      <c r="F26" s="69">
        <v>71.031999999999996</v>
      </c>
      <c r="G26" s="69">
        <v>0</v>
      </c>
      <c r="H26" s="69">
        <f t="shared" si="1"/>
        <v>42.619199999999999</v>
      </c>
      <c r="I26" s="69">
        <v>0</v>
      </c>
      <c r="J26" s="69">
        <v>71.5</v>
      </c>
      <c r="K26" s="69">
        <v>7.15</v>
      </c>
      <c r="L26" s="69">
        <v>81</v>
      </c>
      <c r="M26" s="69">
        <v>8.1</v>
      </c>
      <c r="N26" s="69">
        <v>75.089200000000005</v>
      </c>
      <c r="O26" s="69" t="s">
        <v>28</v>
      </c>
      <c r="P26" s="69" t="s">
        <v>29</v>
      </c>
    </row>
    <row r="27" spans="1:16" ht="20.100000000000001" customHeight="1">
      <c r="A27" s="69">
        <v>23</v>
      </c>
      <c r="B27" s="72">
        <v>2103232045</v>
      </c>
      <c r="C27" s="69" t="s">
        <v>758</v>
      </c>
      <c r="D27" s="69">
        <v>92.1</v>
      </c>
      <c r="E27" s="69">
        <f t="shared" si="0"/>
        <v>18.420000000000002</v>
      </c>
      <c r="F27" s="69">
        <v>68.552000000000007</v>
      </c>
      <c r="G27" s="69">
        <v>0</v>
      </c>
      <c r="H27" s="69">
        <f t="shared" si="1"/>
        <v>41.1312</v>
      </c>
      <c r="I27" s="69">
        <v>0</v>
      </c>
      <c r="J27" s="69">
        <v>71</v>
      </c>
      <c r="K27" s="69">
        <v>7.1</v>
      </c>
      <c r="L27" s="69">
        <v>82.5</v>
      </c>
      <c r="M27" s="69">
        <v>8.25</v>
      </c>
      <c r="N27" s="69">
        <v>74.901200000000003</v>
      </c>
      <c r="O27" s="69" t="s">
        <v>28</v>
      </c>
      <c r="P27" s="69" t="s">
        <v>28</v>
      </c>
    </row>
    <row r="28" spans="1:16" ht="20.100000000000001" customHeight="1">
      <c r="A28" s="69">
        <v>24</v>
      </c>
      <c r="B28" s="72" t="s">
        <v>759</v>
      </c>
      <c r="C28" s="72" t="s">
        <v>760</v>
      </c>
      <c r="D28" s="69">
        <v>90</v>
      </c>
      <c r="E28" s="69">
        <f t="shared" si="0"/>
        <v>18</v>
      </c>
      <c r="F28" s="69" t="s">
        <v>761</v>
      </c>
      <c r="G28" s="69">
        <v>0.02</v>
      </c>
      <c r="H28" s="69" t="e">
        <f t="shared" si="1"/>
        <v>#VALUE!</v>
      </c>
      <c r="I28" s="69">
        <v>0</v>
      </c>
      <c r="J28" s="69">
        <v>73.599999999999994</v>
      </c>
      <c r="K28" s="69">
        <v>7.36</v>
      </c>
      <c r="L28" s="69">
        <v>81</v>
      </c>
      <c r="M28" s="69">
        <v>8.1</v>
      </c>
      <c r="N28" s="69">
        <v>74.701599999999999</v>
      </c>
      <c r="O28" s="69" t="s">
        <v>28</v>
      </c>
      <c r="P28" s="69" t="s">
        <v>28</v>
      </c>
    </row>
    <row r="29" spans="1:16" ht="20.100000000000001" customHeight="1">
      <c r="A29" s="69">
        <v>25</v>
      </c>
      <c r="B29" s="69">
        <v>2103232017</v>
      </c>
      <c r="C29" s="69" t="s">
        <v>762</v>
      </c>
      <c r="D29" s="69">
        <v>97.5</v>
      </c>
      <c r="E29" s="69">
        <f t="shared" si="0"/>
        <v>19.5</v>
      </c>
      <c r="F29" s="69">
        <v>66.751999999999995</v>
      </c>
      <c r="G29" s="69">
        <v>0</v>
      </c>
      <c r="H29" s="69">
        <f t="shared" si="1"/>
        <v>40.051200000000001</v>
      </c>
      <c r="I29" s="69">
        <v>0</v>
      </c>
      <c r="J29" s="69">
        <v>71</v>
      </c>
      <c r="K29" s="69">
        <v>7.1</v>
      </c>
      <c r="L29" s="69">
        <v>80.5</v>
      </c>
      <c r="M29" s="69">
        <v>8.0500000000000007</v>
      </c>
      <c r="N29" s="69">
        <v>74.561199999999999</v>
      </c>
      <c r="O29" s="69" t="s">
        <v>28</v>
      </c>
      <c r="P29" s="70" t="s">
        <v>28</v>
      </c>
    </row>
    <row r="30" spans="1:16" ht="20.100000000000001" customHeight="1">
      <c r="A30" s="69">
        <v>26</v>
      </c>
      <c r="B30" s="72" t="s">
        <v>763</v>
      </c>
      <c r="C30" s="72" t="s">
        <v>764</v>
      </c>
      <c r="D30" s="69">
        <v>95.5</v>
      </c>
      <c r="E30" s="69">
        <f t="shared" si="0"/>
        <v>19.100000000000001</v>
      </c>
      <c r="F30" s="69">
        <v>67.2</v>
      </c>
      <c r="G30" s="69"/>
      <c r="H30" s="69">
        <f t="shared" si="1"/>
        <v>40.32</v>
      </c>
      <c r="I30" s="69">
        <v>0</v>
      </c>
      <c r="J30" s="69">
        <v>70</v>
      </c>
      <c r="K30" s="69">
        <v>7</v>
      </c>
      <c r="L30" s="69">
        <v>80</v>
      </c>
      <c r="M30" s="69">
        <v>8</v>
      </c>
      <c r="N30" s="69">
        <v>74.42</v>
      </c>
      <c r="O30" s="69" t="s">
        <v>28</v>
      </c>
      <c r="P30" s="69" t="s">
        <v>28</v>
      </c>
    </row>
    <row r="31" spans="1:16" ht="20.100000000000001" customHeight="1">
      <c r="A31" s="69">
        <v>27</v>
      </c>
      <c r="B31" s="72">
        <v>2103231043</v>
      </c>
      <c r="C31" s="72" t="s">
        <v>765</v>
      </c>
      <c r="D31" s="69">
        <v>88.5</v>
      </c>
      <c r="E31" s="69">
        <f t="shared" si="0"/>
        <v>17.7</v>
      </c>
      <c r="F31" s="69">
        <v>68.66</v>
      </c>
      <c r="G31" s="69">
        <v>0.14399999999999999</v>
      </c>
      <c r="H31" s="69">
        <f t="shared" si="1"/>
        <v>41.282400000000003</v>
      </c>
      <c r="I31" s="69">
        <v>0</v>
      </c>
      <c r="J31" s="69">
        <v>71</v>
      </c>
      <c r="K31" s="69">
        <v>7.1</v>
      </c>
      <c r="L31" s="69">
        <v>80.5</v>
      </c>
      <c r="M31" s="69">
        <v>8.0500000000000007</v>
      </c>
      <c r="N31" s="69">
        <v>74.132400000000004</v>
      </c>
      <c r="O31" s="69" t="s">
        <v>28</v>
      </c>
      <c r="P31" s="69" t="s">
        <v>28</v>
      </c>
    </row>
    <row r="32" spans="1:16" ht="20.100000000000001" customHeight="1">
      <c r="A32" s="69">
        <v>28</v>
      </c>
      <c r="B32" s="72">
        <v>2103232015</v>
      </c>
      <c r="C32" s="70" t="s">
        <v>766</v>
      </c>
      <c r="D32" s="69">
        <v>96.1</v>
      </c>
      <c r="E32" s="69">
        <f t="shared" si="0"/>
        <v>19.22</v>
      </c>
      <c r="F32" s="69">
        <v>65.536000000000001</v>
      </c>
      <c r="G32" s="69">
        <v>0</v>
      </c>
      <c r="H32" s="69">
        <f t="shared" si="1"/>
        <v>39.321599999999997</v>
      </c>
      <c r="I32" s="69">
        <v>0</v>
      </c>
      <c r="J32" s="69">
        <v>71</v>
      </c>
      <c r="K32" s="69">
        <v>7.1</v>
      </c>
      <c r="L32" s="69">
        <v>82</v>
      </c>
      <c r="M32" s="69">
        <v>8.1999999999999993</v>
      </c>
      <c r="N32" s="69">
        <v>73.8416</v>
      </c>
      <c r="O32" s="70" t="s">
        <v>29</v>
      </c>
      <c r="P32" s="70" t="s">
        <v>28</v>
      </c>
    </row>
    <row r="33" spans="1:16" ht="20.100000000000001" customHeight="1">
      <c r="A33" s="69">
        <v>29</v>
      </c>
      <c r="B33" s="72" t="s">
        <v>767</v>
      </c>
      <c r="C33" s="72" t="s">
        <v>768</v>
      </c>
      <c r="D33" s="69">
        <v>88.5</v>
      </c>
      <c r="E33" s="69">
        <f t="shared" si="0"/>
        <v>17.7</v>
      </c>
      <c r="F33" s="69">
        <v>67.096000000000004</v>
      </c>
      <c r="G33" s="69">
        <v>0.52400000000000002</v>
      </c>
      <c r="H33" s="69">
        <f t="shared" si="1"/>
        <v>40.572000000000003</v>
      </c>
      <c r="I33" s="69">
        <v>0</v>
      </c>
      <c r="J33" s="69">
        <v>73.599999999999994</v>
      </c>
      <c r="K33" s="69">
        <v>7.36</v>
      </c>
      <c r="L33" s="69">
        <v>82</v>
      </c>
      <c r="M33" s="69">
        <v>8.1999999999999993</v>
      </c>
      <c r="N33" s="69">
        <v>73.831999999999994</v>
      </c>
      <c r="O33" s="69" t="s">
        <v>28</v>
      </c>
      <c r="P33" s="69" t="s">
        <v>28</v>
      </c>
    </row>
    <row r="34" spans="1:16" ht="20.100000000000001" customHeight="1">
      <c r="A34" s="69">
        <v>30</v>
      </c>
      <c r="B34" s="72">
        <v>2103232023</v>
      </c>
      <c r="C34" s="70" t="s">
        <v>769</v>
      </c>
      <c r="D34" s="69">
        <v>86.6</v>
      </c>
      <c r="E34" s="69">
        <f t="shared" si="0"/>
        <v>17.32</v>
      </c>
      <c r="F34" s="69">
        <v>68.456000000000003</v>
      </c>
      <c r="G34" s="69">
        <v>0</v>
      </c>
      <c r="H34" s="69">
        <f t="shared" si="1"/>
        <v>41.073599999999999</v>
      </c>
      <c r="I34" s="69">
        <v>0</v>
      </c>
      <c r="J34" s="69">
        <v>71.5</v>
      </c>
      <c r="K34" s="69">
        <v>7.15</v>
      </c>
      <c r="L34" s="69">
        <v>80.5</v>
      </c>
      <c r="M34" s="69">
        <v>8.0500000000000007</v>
      </c>
      <c r="N34" s="69">
        <v>73.593599999999995</v>
      </c>
      <c r="O34" s="70" t="s">
        <v>28</v>
      </c>
      <c r="P34" s="70" t="s">
        <v>28</v>
      </c>
    </row>
    <row r="35" spans="1:16" ht="20.100000000000001" customHeight="1">
      <c r="A35" s="69">
        <v>31</v>
      </c>
      <c r="B35" s="72" t="s">
        <v>770</v>
      </c>
      <c r="C35" s="72" t="s">
        <v>771</v>
      </c>
      <c r="D35" s="69">
        <v>89.5</v>
      </c>
      <c r="E35" s="69">
        <f t="shared" si="0"/>
        <v>17.899999999999999</v>
      </c>
      <c r="F35" s="69">
        <v>66.03</v>
      </c>
      <c r="G35" s="69">
        <v>0.23</v>
      </c>
      <c r="H35" s="69">
        <f t="shared" si="1"/>
        <v>39.756</v>
      </c>
      <c r="I35" s="69">
        <v>0</v>
      </c>
      <c r="J35" s="69">
        <v>71.5</v>
      </c>
      <c r="K35" s="69">
        <v>7.15</v>
      </c>
      <c r="L35" s="69">
        <v>80</v>
      </c>
      <c r="M35" s="69">
        <v>8</v>
      </c>
      <c r="N35" s="69">
        <v>73.16</v>
      </c>
      <c r="O35" s="69" t="s">
        <v>28</v>
      </c>
      <c r="P35" s="69" t="s">
        <v>28</v>
      </c>
    </row>
    <row r="36" spans="1:16" ht="20.100000000000001" customHeight="1">
      <c r="A36" s="69">
        <v>32</v>
      </c>
      <c r="B36" s="72">
        <v>2103232051</v>
      </c>
      <c r="C36" s="69" t="s">
        <v>772</v>
      </c>
      <c r="D36" s="69">
        <v>88.6</v>
      </c>
      <c r="E36" s="69">
        <f t="shared" si="0"/>
        <v>17.72</v>
      </c>
      <c r="F36" s="69">
        <v>66.207999999999998</v>
      </c>
      <c r="G36" s="69">
        <v>0</v>
      </c>
      <c r="H36" s="69">
        <f t="shared" si="1"/>
        <v>39.724800000000002</v>
      </c>
      <c r="I36" s="69">
        <v>0</v>
      </c>
      <c r="J36" s="69">
        <v>74.5</v>
      </c>
      <c r="K36" s="69">
        <v>7.45</v>
      </c>
      <c r="L36" s="69">
        <v>82</v>
      </c>
      <c r="M36" s="69">
        <v>8.1999999999999993</v>
      </c>
      <c r="N36" s="69">
        <v>73.094800000000006</v>
      </c>
      <c r="O36" s="69" t="s">
        <v>28</v>
      </c>
      <c r="P36" s="69" t="s">
        <v>28</v>
      </c>
    </row>
    <row r="37" spans="1:16" ht="20.100000000000001" customHeight="1">
      <c r="A37" s="69">
        <v>33</v>
      </c>
      <c r="B37" s="72" t="s">
        <v>773</v>
      </c>
      <c r="C37" s="72" t="s">
        <v>774</v>
      </c>
      <c r="D37" s="69">
        <v>87.5</v>
      </c>
      <c r="E37" s="69">
        <f t="shared" si="0"/>
        <v>17.5</v>
      </c>
      <c r="F37" s="69">
        <v>66.400000000000006</v>
      </c>
      <c r="G37" s="69">
        <v>0.15</v>
      </c>
      <c r="H37" s="69">
        <f t="shared" si="1"/>
        <v>39.93</v>
      </c>
      <c r="I37" s="69">
        <v>0</v>
      </c>
      <c r="J37" s="69">
        <v>73.099999999999994</v>
      </c>
      <c r="K37" s="69">
        <v>7.31</v>
      </c>
      <c r="L37" s="69">
        <v>80.05</v>
      </c>
      <c r="M37" s="69">
        <v>8.0500000000000007</v>
      </c>
      <c r="N37" s="69">
        <v>72.790000000000006</v>
      </c>
      <c r="O37" s="69" t="s">
        <v>28</v>
      </c>
      <c r="P37" s="69" t="s">
        <v>28</v>
      </c>
    </row>
    <row r="38" spans="1:16" ht="20.100000000000001" customHeight="1">
      <c r="A38" s="69">
        <v>34</v>
      </c>
      <c r="B38" s="72">
        <v>2103232002</v>
      </c>
      <c r="C38" s="69" t="s">
        <v>775</v>
      </c>
      <c r="D38" s="69">
        <v>86.6</v>
      </c>
      <c r="E38" s="69">
        <f t="shared" si="0"/>
        <v>17.32</v>
      </c>
      <c r="F38" s="69">
        <v>66.528000000000006</v>
      </c>
      <c r="G38" s="69">
        <v>0</v>
      </c>
      <c r="H38" s="69">
        <f t="shared" si="1"/>
        <v>39.916800000000002</v>
      </c>
      <c r="I38" s="69">
        <v>0</v>
      </c>
      <c r="J38" s="69">
        <v>71.5</v>
      </c>
      <c r="K38" s="69">
        <v>7.15</v>
      </c>
      <c r="L38" s="69">
        <v>83.5</v>
      </c>
      <c r="M38" s="69">
        <v>8.35</v>
      </c>
      <c r="N38" s="69">
        <v>72.736800000000002</v>
      </c>
      <c r="O38" s="69" t="s">
        <v>29</v>
      </c>
      <c r="P38" s="69" t="s">
        <v>28</v>
      </c>
    </row>
    <row r="39" spans="1:16" ht="20.100000000000001" customHeight="1">
      <c r="A39" s="69">
        <v>35</v>
      </c>
      <c r="B39" s="72" t="s">
        <v>776</v>
      </c>
      <c r="C39" s="72" t="s">
        <v>777</v>
      </c>
      <c r="D39" s="69">
        <v>86</v>
      </c>
      <c r="E39" s="69">
        <f t="shared" si="0"/>
        <v>17.2</v>
      </c>
      <c r="F39" s="69">
        <v>66.64</v>
      </c>
      <c r="G39" s="69">
        <v>0</v>
      </c>
      <c r="H39" s="69">
        <f t="shared" si="1"/>
        <v>39.984000000000002</v>
      </c>
      <c r="I39" s="69">
        <v>0</v>
      </c>
      <c r="J39" s="69">
        <v>72</v>
      </c>
      <c r="K39" s="69">
        <v>7.2</v>
      </c>
      <c r="L39" s="69">
        <v>83</v>
      </c>
      <c r="M39" s="69">
        <v>8.3000000000000007</v>
      </c>
      <c r="N39" s="69">
        <v>72.683999999999997</v>
      </c>
      <c r="O39" s="69" t="s">
        <v>28</v>
      </c>
      <c r="P39" s="69" t="s">
        <v>28</v>
      </c>
    </row>
    <row r="40" spans="1:16" ht="20.100000000000001" customHeight="1">
      <c r="A40" s="69">
        <v>36</v>
      </c>
      <c r="B40" s="72" t="s">
        <v>778</v>
      </c>
      <c r="C40" s="72" t="s">
        <v>779</v>
      </c>
      <c r="D40" s="69">
        <v>86.5</v>
      </c>
      <c r="E40" s="69">
        <f t="shared" si="0"/>
        <v>17.3</v>
      </c>
      <c r="F40" s="69">
        <v>66.48</v>
      </c>
      <c r="G40" s="69">
        <v>0</v>
      </c>
      <c r="H40" s="69">
        <f t="shared" si="1"/>
        <v>39.887999999999998</v>
      </c>
      <c r="I40" s="69">
        <v>0</v>
      </c>
      <c r="J40" s="69">
        <v>72</v>
      </c>
      <c r="K40" s="69">
        <v>7.2</v>
      </c>
      <c r="L40" s="69">
        <v>82.5</v>
      </c>
      <c r="M40" s="69">
        <v>8.25</v>
      </c>
      <c r="N40" s="69">
        <v>72.638000000000005</v>
      </c>
      <c r="O40" s="69" t="s">
        <v>28</v>
      </c>
      <c r="P40" s="69" t="s">
        <v>28</v>
      </c>
    </row>
    <row r="41" spans="1:16" ht="20.100000000000001" customHeight="1">
      <c r="A41" s="69">
        <v>37</v>
      </c>
      <c r="B41" s="72" t="s">
        <v>780</v>
      </c>
      <c r="C41" s="72" t="s">
        <v>781</v>
      </c>
      <c r="D41" s="69">
        <v>87</v>
      </c>
      <c r="E41" s="69">
        <f t="shared" si="0"/>
        <v>17.399999999999999</v>
      </c>
      <c r="F41" s="69">
        <v>65.311999999999998</v>
      </c>
      <c r="G41" s="69">
        <v>0</v>
      </c>
      <c r="H41" s="69">
        <f t="shared" si="1"/>
        <v>39.187199999999997</v>
      </c>
      <c r="I41" s="69">
        <v>0</v>
      </c>
      <c r="J41" s="69">
        <v>72</v>
      </c>
      <c r="K41" s="69">
        <v>7.2</v>
      </c>
      <c r="L41" s="69">
        <v>81</v>
      </c>
      <c r="M41" s="69">
        <v>8.1</v>
      </c>
      <c r="N41" s="69">
        <v>72.486999999999995</v>
      </c>
      <c r="O41" s="69" t="s">
        <v>28</v>
      </c>
      <c r="P41" s="69" t="s">
        <v>28</v>
      </c>
    </row>
    <row r="42" spans="1:16" ht="20.100000000000001" customHeight="1">
      <c r="A42" s="69">
        <v>38</v>
      </c>
      <c r="B42" s="74">
        <v>2103232013</v>
      </c>
      <c r="C42" s="69" t="s">
        <v>782</v>
      </c>
      <c r="D42" s="69">
        <v>85.6</v>
      </c>
      <c r="E42" s="69">
        <f t="shared" si="0"/>
        <v>17.12</v>
      </c>
      <c r="F42" s="69">
        <v>66.768000000000001</v>
      </c>
      <c r="G42" s="69">
        <v>0</v>
      </c>
      <c r="H42" s="69">
        <f t="shared" si="1"/>
        <v>40.0608</v>
      </c>
      <c r="I42" s="69">
        <v>0</v>
      </c>
      <c r="J42" s="69">
        <v>71</v>
      </c>
      <c r="K42" s="69">
        <v>7.1</v>
      </c>
      <c r="L42" s="69">
        <v>80</v>
      </c>
      <c r="M42" s="69">
        <v>8</v>
      </c>
      <c r="N42" s="69">
        <v>72.280799999999999</v>
      </c>
      <c r="O42" s="69" t="s">
        <v>28</v>
      </c>
      <c r="P42" s="69" t="s">
        <v>28</v>
      </c>
    </row>
    <row r="43" spans="1:16" ht="20.100000000000001" customHeight="1">
      <c r="A43" s="69">
        <v>39</v>
      </c>
      <c r="B43" s="72" t="s">
        <v>783</v>
      </c>
      <c r="C43" s="72" t="s">
        <v>784</v>
      </c>
      <c r="D43" s="69">
        <v>86.5</v>
      </c>
      <c r="E43" s="69">
        <f t="shared" si="0"/>
        <v>17.3</v>
      </c>
      <c r="F43" s="69">
        <v>66.176000000000002</v>
      </c>
      <c r="G43" s="69">
        <v>0</v>
      </c>
      <c r="H43" s="69">
        <f t="shared" si="1"/>
        <v>39.705599999999997</v>
      </c>
      <c r="I43" s="69">
        <v>0</v>
      </c>
      <c r="J43" s="69">
        <v>71.5</v>
      </c>
      <c r="K43" s="69">
        <v>7.15</v>
      </c>
      <c r="L43" s="69">
        <v>81</v>
      </c>
      <c r="M43" s="69">
        <v>8.1</v>
      </c>
      <c r="N43" s="69">
        <v>72.255600000000001</v>
      </c>
      <c r="O43" s="69" t="s">
        <v>28</v>
      </c>
      <c r="P43" s="69" t="s">
        <v>28</v>
      </c>
    </row>
    <row r="44" spans="1:16" ht="20.100000000000001" customHeight="1">
      <c r="A44" s="69">
        <v>40</v>
      </c>
      <c r="B44" s="72">
        <v>2103232011</v>
      </c>
      <c r="C44" s="69" t="s">
        <v>785</v>
      </c>
      <c r="D44" s="69">
        <v>86.6</v>
      </c>
      <c r="E44" s="69">
        <f t="shared" si="0"/>
        <v>17.32</v>
      </c>
      <c r="F44" s="69">
        <v>66.328000000000003</v>
      </c>
      <c r="G44" s="69">
        <v>0</v>
      </c>
      <c r="H44" s="69">
        <f t="shared" si="1"/>
        <v>39.796799999999998</v>
      </c>
      <c r="I44" s="69">
        <v>0</v>
      </c>
      <c r="J44" s="69">
        <v>71</v>
      </c>
      <c r="K44" s="69">
        <v>7.1</v>
      </c>
      <c r="L44" s="69">
        <v>81</v>
      </c>
      <c r="M44" s="69">
        <v>8.1</v>
      </c>
      <c r="N44" s="69">
        <v>72.196799999999996</v>
      </c>
      <c r="O44" s="69" t="s">
        <v>28</v>
      </c>
      <c r="P44" s="69" t="s">
        <v>28</v>
      </c>
    </row>
    <row r="45" spans="1:16" ht="20.100000000000001" customHeight="1">
      <c r="A45" s="69">
        <v>41</v>
      </c>
      <c r="B45" s="72">
        <v>2103232037</v>
      </c>
      <c r="C45" s="69" t="s">
        <v>786</v>
      </c>
      <c r="D45" s="69">
        <v>86.5</v>
      </c>
      <c r="E45" s="69">
        <f t="shared" si="0"/>
        <v>17.3</v>
      </c>
      <c r="F45" s="69">
        <v>65.296000000000006</v>
      </c>
      <c r="G45" s="69">
        <v>0</v>
      </c>
      <c r="H45" s="69">
        <f t="shared" si="1"/>
        <v>39.177599999999998</v>
      </c>
      <c r="I45" s="69">
        <v>0</v>
      </c>
      <c r="J45" s="69">
        <v>71</v>
      </c>
      <c r="K45" s="69">
        <v>7.1</v>
      </c>
      <c r="L45" s="69">
        <v>82.5</v>
      </c>
      <c r="M45" s="69">
        <v>8.25</v>
      </c>
      <c r="N45" s="69">
        <v>72.187600000000003</v>
      </c>
      <c r="O45" s="69" t="s">
        <v>28</v>
      </c>
      <c r="P45" s="69" t="s">
        <v>28</v>
      </c>
    </row>
    <row r="46" spans="1:16" ht="20.100000000000001" customHeight="1">
      <c r="A46" s="69">
        <v>42</v>
      </c>
      <c r="B46" s="72" t="s">
        <v>787</v>
      </c>
      <c r="C46" s="72" t="s">
        <v>788</v>
      </c>
      <c r="D46" s="69">
        <v>92</v>
      </c>
      <c r="E46" s="69">
        <f t="shared" si="0"/>
        <v>18.399999999999999</v>
      </c>
      <c r="F46" s="69">
        <v>61.328000000000003</v>
      </c>
      <c r="G46" s="69">
        <v>0</v>
      </c>
      <c r="H46" s="69">
        <f t="shared" si="1"/>
        <v>36.796799999999998</v>
      </c>
      <c r="I46" s="69">
        <v>0</v>
      </c>
      <c r="J46" s="69">
        <v>89</v>
      </c>
      <c r="K46" s="69">
        <v>8.9</v>
      </c>
      <c r="L46" s="69">
        <v>81</v>
      </c>
      <c r="M46" s="69">
        <v>8.1</v>
      </c>
      <c r="N46" s="69">
        <v>72.096800000000002</v>
      </c>
      <c r="O46" s="69" t="s">
        <v>28</v>
      </c>
      <c r="P46" s="69" t="s">
        <v>28</v>
      </c>
    </row>
    <row r="47" spans="1:16" ht="20.100000000000001" customHeight="1">
      <c r="A47" s="69">
        <v>43</v>
      </c>
      <c r="B47" s="72">
        <v>2103232004</v>
      </c>
      <c r="C47" s="69" t="s">
        <v>789</v>
      </c>
      <c r="D47" s="69">
        <v>85.5</v>
      </c>
      <c r="E47" s="69">
        <f t="shared" si="0"/>
        <v>17.100000000000001</v>
      </c>
      <c r="F47" s="69">
        <v>65.88</v>
      </c>
      <c r="G47" s="69">
        <v>0</v>
      </c>
      <c r="H47" s="69">
        <f t="shared" si="1"/>
        <v>39.527999999999999</v>
      </c>
      <c r="I47" s="69">
        <v>0</v>
      </c>
      <c r="J47" s="69">
        <v>70</v>
      </c>
      <c r="K47" s="69">
        <v>7</v>
      </c>
      <c r="L47" s="69">
        <v>83</v>
      </c>
      <c r="M47" s="69">
        <v>8.3000000000000007</v>
      </c>
      <c r="N47" s="69">
        <v>71.927999999999997</v>
      </c>
      <c r="O47" s="69" t="s">
        <v>28</v>
      </c>
      <c r="P47" s="69" t="s">
        <v>28</v>
      </c>
    </row>
    <row r="48" spans="1:16" ht="20.100000000000001" customHeight="1">
      <c r="A48" s="69">
        <v>44</v>
      </c>
      <c r="B48" s="72" t="s">
        <v>790</v>
      </c>
      <c r="C48" s="72" t="s">
        <v>791</v>
      </c>
      <c r="D48" s="69">
        <v>87.5</v>
      </c>
      <c r="E48" s="69">
        <f t="shared" si="0"/>
        <v>17.5</v>
      </c>
      <c r="F48" s="69">
        <v>64.849999999999994</v>
      </c>
      <c r="G48" s="69">
        <v>0.24</v>
      </c>
      <c r="H48" s="69">
        <f t="shared" si="1"/>
        <v>39.054000000000002</v>
      </c>
      <c r="I48" s="69">
        <v>0</v>
      </c>
      <c r="J48" s="69">
        <v>72</v>
      </c>
      <c r="K48" s="69">
        <v>7.2</v>
      </c>
      <c r="L48" s="69">
        <v>80.5</v>
      </c>
      <c r="M48" s="69">
        <v>8.0500000000000007</v>
      </c>
      <c r="N48" s="69">
        <v>71.804000000000002</v>
      </c>
      <c r="O48" s="69" t="s">
        <v>28</v>
      </c>
      <c r="P48" s="69" t="s">
        <v>28</v>
      </c>
    </row>
    <row r="49" spans="1:16" ht="20.100000000000001" customHeight="1">
      <c r="A49" s="69">
        <v>45</v>
      </c>
      <c r="B49" s="72" t="s">
        <v>792</v>
      </c>
      <c r="C49" s="72" t="s">
        <v>793</v>
      </c>
      <c r="D49" s="69">
        <v>87</v>
      </c>
      <c r="E49" s="69">
        <f t="shared" si="0"/>
        <v>17.399999999999999</v>
      </c>
      <c r="F49" s="69">
        <v>64.823999999999998</v>
      </c>
      <c r="G49" s="69">
        <v>0</v>
      </c>
      <c r="H49" s="69">
        <f t="shared" si="1"/>
        <v>38.894399999999997</v>
      </c>
      <c r="I49" s="69">
        <v>0</v>
      </c>
      <c r="J49" s="69">
        <v>72</v>
      </c>
      <c r="K49" s="69">
        <v>7.2</v>
      </c>
      <c r="L49" s="69">
        <v>82</v>
      </c>
      <c r="M49" s="69">
        <v>8.1999999999999993</v>
      </c>
      <c r="N49" s="69">
        <v>71.694400000000002</v>
      </c>
      <c r="O49" s="69" t="s">
        <v>28</v>
      </c>
      <c r="P49" s="69" t="s">
        <v>28</v>
      </c>
    </row>
    <row r="50" spans="1:16" ht="20.100000000000001" customHeight="1">
      <c r="A50" s="69">
        <v>46</v>
      </c>
      <c r="B50" s="72" t="s">
        <v>794</v>
      </c>
      <c r="C50" s="72" t="s">
        <v>795</v>
      </c>
      <c r="D50" s="69">
        <v>86.5</v>
      </c>
      <c r="E50" s="69">
        <f t="shared" si="0"/>
        <v>17.3</v>
      </c>
      <c r="F50" s="69">
        <v>65.128</v>
      </c>
      <c r="G50" s="69">
        <v>0</v>
      </c>
      <c r="H50" s="69">
        <f t="shared" si="1"/>
        <v>39.076799999999999</v>
      </c>
      <c r="I50" s="69">
        <v>0</v>
      </c>
      <c r="J50" s="69">
        <v>72.099999999999994</v>
      </c>
      <c r="K50" s="69">
        <v>7.21</v>
      </c>
      <c r="L50" s="69">
        <v>81</v>
      </c>
      <c r="M50" s="69">
        <v>8.1</v>
      </c>
      <c r="N50" s="69">
        <v>71.686800000000005</v>
      </c>
      <c r="O50" s="69" t="s">
        <v>28</v>
      </c>
      <c r="P50" s="69" t="s">
        <v>28</v>
      </c>
    </row>
    <row r="51" spans="1:16" ht="20.100000000000001" customHeight="1">
      <c r="A51" s="69">
        <v>47</v>
      </c>
      <c r="B51" s="72" t="s">
        <v>796</v>
      </c>
      <c r="C51" s="72" t="s">
        <v>797</v>
      </c>
      <c r="D51" s="69">
        <v>90.5</v>
      </c>
      <c r="E51" s="69">
        <f t="shared" si="0"/>
        <v>18.100000000000001</v>
      </c>
      <c r="F51" s="69">
        <v>63.52</v>
      </c>
      <c r="G51" s="69">
        <v>0.61</v>
      </c>
      <c r="H51" s="69">
        <f t="shared" si="1"/>
        <v>38.478000000000002</v>
      </c>
      <c r="I51" s="69">
        <v>0.61</v>
      </c>
      <c r="J51" s="69">
        <v>70.5</v>
      </c>
      <c r="K51" s="69">
        <v>7.05</v>
      </c>
      <c r="L51" s="69">
        <v>80.5</v>
      </c>
      <c r="M51" s="69">
        <v>8.0500000000000007</v>
      </c>
      <c r="N51" s="69">
        <v>71.677999999999997</v>
      </c>
      <c r="O51" s="69" t="s">
        <v>28</v>
      </c>
      <c r="P51" s="69" t="s">
        <v>28</v>
      </c>
    </row>
    <row r="52" spans="1:16" ht="20.100000000000001" customHeight="1">
      <c r="A52" s="69">
        <v>48</v>
      </c>
      <c r="B52" s="72">
        <v>2103232030</v>
      </c>
      <c r="C52" s="69" t="s">
        <v>798</v>
      </c>
      <c r="D52" s="69">
        <v>87.1</v>
      </c>
      <c r="E52" s="69">
        <f t="shared" si="0"/>
        <v>17.420000000000002</v>
      </c>
      <c r="F52" s="69">
        <v>62.84</v>
      </c>
      <c r="G52" s="69">
        <v>0</v>
      </c>
      <c r="H52" s="69">
        <f t="shared" si="1"/>
        <v>37.704000000000001</v>
      </c>
      <c r="I52" s="69">
        <v>0</v>
      </c>
      <c r="J52" s="69">
        <v>73</v>
      </c>
      <c r="K52" s="69">
        <v>7.3</v>
      </c>
      <c r="L52" s="69">
        <v>84</v>
      </c>
      <c r="M52" s="69">
        <v>8.4</v>
      </c>
      <c r="N52" s="69">
        <v>71.644000000000005</v>
      </c>
      <c r="O52" s="69" t="s">
        <v>29</v>
      </c>
      <c r="P52" s="69" t="s">
        <v>28</v>
      </c>
    </row>
    <row r="53" spans="1:16" ht="20.100000000000001" customHeight="1">
      <c r="A53" s="69">
        <v>49</v>
      </c>
      <c r="B53" s="72">
        <v>2103232020</v>
      </c>
      <c r="C53" s="69" t="s">
        <v>799</v>
      </c>
      <c r="D53" s="69">
        <v>85</v>
      </c>
      <c r="E53" s="69">
        <f t="shared" si="0"/>
        <v>17</v>
      </c>
      <c r="F53" s="69">
        <v>65.680000000000007</v>
      </c>
      <c r="G53" s="69">
        <v>0</v>
      </c>
      <c r="H53" s="69">
        <f t="shared" si="1"/>
        <v>39.408000000000001</v>
      </c>
      <c r="I53" s="69">
        <v>0</v>
      </c>
      <c r="J53" s="69">
        <v>71</v>
      </c>
      <c r="K53" s="69">
        <v>7.1</v>
      </c>
      <c r="L53" s="69">
        <v>80</v>
      </c>
      <c r="M53" s="69">
        <v>8</v>
      </c>
      <c r="N53" s="69">
        <v>71.5</v>
      </c>
      <c r="O53" s="69" t="s">
        <v>28</v>
      </c>
      <c r="P53" s="69" t="s">
        <v>28</v>
      </c>
    </row>
    <row r="54" spans="1:16" ht="20.100000000000001" customHeight="1">
      <c r="A54" s="69">
        <v>50</v>
      </c>
      <c r="B54" s="72" t="s">
        <v>800</v>
      </c>
      <c r="C54" s="72" t="s">
        <v>801</v>
      </c>
      <c r="D54" s="69">
        <v>86.5</v>
      </c>
      <c r="E54" s="69">
        <f t="shared" si="0"/>
        <v>17.3</v>
      </c>
      <c r="F54" s="69">
        <v>64.792000000000002</v>
      </c>
      <c r="G54" s="69">
        <v>0</v>
      </c>
      <c r="H54" s="69">
        <f t="shared" si="1"/>
        <v>38.8752</v>
      </c>
      <c r="I54" s="69">
        <v>0</v>
      </c>
      <c r="J54" s="69">
        <v>72.099999999999994</v>
      </c>
      <c r="K54" s="69">
        <v>7.21</v>
      </c>
      <c r="L54" s="69">
        <v>80.5</v>
      </c>
      <c r="M54" s="69">
        <v>8.0500000000000007</v>
      </c>
      <c r="N54" s="69">
        <v>71.435199999999995</v>
      </c>
      <c r="O54" s="69" t="s">
        <v>28</v>
      </c>
      <c r="P54" s="69" t="s">
        <v>28</v>
      </c>
    </row>
    <row r="55" spans="1:16" ht="20.100000000000001" customHeight="1">
      <c r="A55" s="69">
        <v>51</v>
      </c>
      <c r="B55" s="72" t="s">
        <v>802</v>
      </c>
      <c r="C55" s="72" t="s">
        <v>803</v>
      </c>
      <c r="D55" s="69">
        <v>86.5</v>
      </c>
      <c r="E55" s="69">
        <f t="shared" si="0"/>
        <v>17.3</v>
      </c>
      <c r="F55" s="69">
        <v>64.52</v>
      </c>
      <c r="G55" s="69">
        <v>0</v>
      </c>
      <c r="H55" s="69">
        <f t="shared" si="1"/>
        <v>38.712000000000003</v>
      </c>
      <c r="I55" s="69">
        <v>0</v>
      </c>
      <c r="J55" s="69">
        <v>72</v>
      </c>
      <c r="K55" s="69">
        <v>7.2</v>
      </c>
      <c r="L55" s="69">
        <v>82</v>
      </c>
      <c r="M55" s="69">
        <v>8.1999999999999993</v>
      </c>
      <c r="N55" s="69">
        <v>71.412000000000006</v>
      </c>
      <c r="O55" s="69" t="s">
        <v>28</v>
      </c>
      <c r="P55" s="69" t="s">
        <v>28</v>
      </c>
    </row>
    <row r="56" spans="1:16" ht="20.100000000000001" customHeight="1">
      <c r="A56" s="69">
        <v>52</v>
      </c>
      <c r="B56" s="72" t="s">
        <v>804</v>
      </c>
      <c r="C56" s="72" t="s">
        <v>805</v>
      </c>
      <c r="D56" s="69">
        <v>85.5</v>
      </c>
      <c r="E56" s="69">
        <f t="shared" si="0"/>
        <v>17.100000000000001</v>
      </c>
      <c r="F56" s="69">
        <v>64.296000000000006</v>
      </c>
      <c r="G56" s="69">
        <v>0</v>
      </c>
      <c r="H56" s="69">
        <f t="shared" si="1"/>
        <v>38.577599999999997</v>
      </c>
      <c r="I56" s="69">
        <v>0</v>
      </c>
      <c r="J56" s="69">
        <v>71</v>
      </c>
      <c r="K56" s="69">
        <v>7.1</v>
      </c>
      <c r="L56" s="69">
        <v>80.5</v>
      </c>
      <c r="M56" s="69">
        <v>8.0500000000000007</v>
      </c>
      <c r="N56" s="69">
        <v>71.277600000000007</v>
      </c>
      <c r="O56" s="69" t="s">
        <v>28</v>
      </c>
      <c r="P56" s="69" t="s">
        <v>28</v>
      </c>
    </row>
    <row r="57" spans="1:16" ht="20.100000000000001" customHeight="1">
      <c r="A57" s="69">
        <v>53</v>
      </c>
      <c r="B57" s="72">
        <v>2103232029</v>
      </c>
      <c r="C57" s="69" t="s">
        <v>806</v>
      </c>
      <c r="D57" s="69">
        <v>85</v>
      </c>
      <c r="E57" s="69">
        <f t="shared" si="0"/>
        <v>17</v>
      </c>
      <c r="F57" s="69">
        <v>64.072000000000003</v>
      </c>
      <c r="G57" s="69">
        <v>0.01</v>
      </c>
      <c r="H57" s="69">
        <f t="shared" si="1"/>
        <v>38.449199999999998</v>
      </c>
      <c r="I57" s="69">
        <v>0</v>
      </c>
      <c r="J57" s="69">
        <v>71</v>
      </c>
      <c r="K57" s="69">
        <v>7.1</v>
      </c>
      <c r="L57" s="69">
        <v>80</v>
      </c>
      <c r="M57" s="69">
        <v>8</v>
      </c>
      <c r="N57" s="69">
        <v>70.549199999999999</v>
      </c>
      <c r="O57" s="69" t="s">
        <v>28</v>
      </c>
      <c r="P57" s="69" t="s">
        <v>28</v>
      </c>
    </row>
    <row r="58" spans="1:16" ht="20.100000000000001" customHeight="1">
      <c r="A58" s="69">
        <v>54</v>
      </c>
      <c r="B58" s="72">
        <v>2103232038</v>
      </c>
      <c r="C58" s="69" t="s">
        <v>807</v>
      </c>
      <c r="D58" s="69">
        <v>86</v>
      </c>
      <c r="E58" s="69">
        <f t="shared" si="0"/>
        <v>17.2</v>
      </c>
      <c r="F58" s="69">
        <v>63.72</v>
      </c>
      <c r="G58" s="69">
        <v>0</v>
      </c>
      <c r="H58" s="69">
        <f t="shared" si="1"/>
        <v>38.231999999999999</v>
      </c>
      <c r="I58" s="69">
        <v>0</v>
      </c>
      <c r="J58" s="69">
        <v>71</v>
      </c>
      <c r="K58" s="69">
        <v>7.1</v>
      </c>
      <c r="L58" s="69">
        <v>80</v>
      </c>
      <c r="M58" s="69">
        <v>8</v>
      </c>
      <c r="N58" s="69">
        <v>70.531999999999996</v>
      </c>
      <c r="O58" s="69" t="s">
        <v>28</v>
      </c>
      <c r="P58" s="69" t="s">
        <v>28</v>
      </c>
    </row>
    <row r="59" spans="1:16" ht="20.100000000000001" customHeight="1">
      <c r="A59" s="69">
        <v>55</v>
      </c>
      <c r="B59" s="72" t="s">
        <v>808</v>
      </c>
      <c r="C59" s="72" t="s">
        <v>809</v>
      </c>
      <c r="D59" s="69">
        <v>87.5</v>
      </c>
      <c r="E59" s="69">
        <f t="shared" si="0"/>
        <v>17.5</v>
      </c>
      <c r="F59" s="69">
        <v>62.55</v>
      </c>
      <c r="G59" s="69">
        <v>0.32</v>
      </c>
      <c r="H59" s="69">
        <f t="shared" si="1"/>
        <v>37.722000000000001</v>
      </c>
      <c r="I59" s="69">
        <v>0</v>
      </c>
      <c r="J59" s="69">
        <v>70.5</v>
      </c>
      <c r="K59" s="69">
        <v>7.05</v>
      </c>
      <c r="L59" s="69">
        <v>80</v>
      </c>
      <c r="M59" s="69">
        <v>8</v>
      </c>
      <c r="N59" s="69">
        <v>70.27</v>
      </c>
      <c r="O59" s="69" t="s">
        <v>28</v>
      </c>
      <c r="P59" s="69" t="s">
        <v>28</v>
      </c>
    </row>
    <row r="60" spans="1:16" ht="20.100000000000001" customHeight="1">
      <c r="A60" s="69">
        <v>56</v>
      </c>
      <c r="B60" s="72" t="s">
        <v>810</v>
      </c>
      <c r="C60" s="72" t="s">
        <v>811</v>
      </c>
      <c r="D60" s="69">
        <v>86</v>
      </c>
      <c r="E60" s="69">
        <f t="shared" si="0"/>
        <v>17.2</v>
      </c>
      <c r="F60" s="69">
        <v>63.6</v>
      </c>
      <c r="G60" s="69">
        <v>0</v>
      </c>
      <c r="H60" s="69">
        <f t="shared" si="1"/>
        <v>38.159999999999997</v>
      </c>
      <c r="I60" s="69">
        <v>0</v>
      </c>
      <c r="J60" s="69">
        <v>70</v>
      </c>
      <c r="K60" s="69">
        <v>7</v>
      </c>
      <c r="L60" s="69">
        <v>80</v>
      </c>
      <c r="M60" s="69">
        <v>8</v>
      </c>
      <c r="N60" s="69">
        <v>70.260000000000005</v>
      </c>
      <c r="O60" s="69" t="s">
        <v>28</v>
      </c>
      <c r="P60" s="69" t="s">
        <v>28</v>
      </c>
    </row>
    <row r="61" spans="1:16" ht="20.100000000000001" customHeight="1">
      <c r="A61" s="69">
        <v>57</v>
      </c>
      <c r="B61" s="72" t="s">
        <v>812</v>
      </c>
      <c r="C61" s="72" t="s">
        <v>813</v>
      </c>
      <c r="D61" s="69">
        <v>86.5</v>
      </c>
      <c r="E61" s="69">
        <f t="shared" si="0"/>
        <v>17.3</v>
      </c>
      <c r="F61" s="69">
        <v>62.44</v>
      </c>
      <c r="G61" s="69">
        <v>0</v>
      </c>
      <c r="H61" s="69">
        <f t="shared" si="1"/>
        <v>37.463999999999999</v>
      </c>
      <c r="I61" s="69">
        <v>0</v>
      </c>
      <c r="J61" s="69">
        <v>72</v>
      </c>
      <c r="K61" s="69">
        <v>7.2</v>
      </c>
      <c r="L61" s="69">
        <v>82</v>
      </c>
      <c r="M61" s="69">
        <v>8.1999999999999993</v>
      </c>
      <c r="N61" s="69">
        <v>70.164000000000001</v>
      </c>
      <c r="O61" s="69" t="s">
        <v>28</v>
      </c>
      <c r="P61" s="69" t="s">
        <v>28</v>
      </c>
    </row>
    <row r="62" spans="1:16" ht="20.100000000000001" customHeight="1">
      <c r="A62" s="69">
        <v>58</v>
      </c>
      <c r="B62" s="72" t="s">
        <v>814</v>
      </c>
      <c r="C62" s="72" t="s">
        <v>815</v>
      </c>
      <c r="D62" s="69">
        <v>85.5</v>
      </c>
      <c r="E62" s="69">
        <f t="shared" si="0"/>
        <v>17.100000000000001</v>
      </c>
      <c r="F62" s="69">
        <v>62.6</v>
      </c>
      <c r="G62" s="69">
        <v>0</v>
      </c>
      <c r="H62" s="69">
        <f t="shared" si="1"/>
        <v>37.56</v>
      </c>
      <c r="I62" s="69">
        <v>0</v>
      </c>
      <c r="J62" s="69">
        <v>70.599999999999994</v>
      </c>
      <c r="K62" s="69">
        <v>7.06</v>
      </c>
      <c r="L62" s="69">
        <v>80</v>
      </c>
      <c r="M62" s="69">
        <v>8</v>
      </c>
      <c r="N62" s="69">
        <v>69.72</v>
      </c>
      <c r="O62" s="69" t="s">
        <v>816</v>
      </c>
      <c r="P62" s="69" t="s">
        <v>28</v>
      </c>
    </row>
    <row r="63" spans="1:16" ht="20.100000000000001" customHeight="1">
      <c r="A63" s="69">
        <v>59</v>
      </c>
      <c r="B63" s="72" t="s">
        <v>817</v>
      </c>
      <c r="C63" s="72" t="s">
        <v>818</v>
      </c>
      <c r="D63" s="69">
        <v>87</v>
      </c>
      <c r="E63" s="69">
        <f t="shared" si="0"/>
        <v>17.399999999999999</v>
      </c>
      <c r="F63" s="69">
        <v>61.06</v>
      </c>
      <c r="G63" s="69">
        <v>0.25</v>
      </c>
      <c r="H63" s="69">
        <f t="shared" si="1"/>
        <v>36.786000000000001</v>
      </c>
      <c r="I63" s="69">
        <v>0</v>
      </c>
      <c r="J63" s="69">
        <v>72</v>
      </c>
      <c r="K63" s="69">
        <v>7.2</v>
      </c>
      <c r="L63" s="69">
        <v>82.5</v>
      </c>
      <c r="M63" s="69">
        <v>8.25</v>
      </c>
      <c r="N63" s="69">
        <v>69.635999999999996</v>
      </c>
      <c r="O63" s="69" t="s">
        <v>28</v>
      </c>
      <c r="P63" s="69" t="s">
        <v>28</v>
      </c>
    </row>
    <row r="64" spans="1:16" ht="20.100000000000001" customHeight="1">
      <c r="A64" s="69">
        <v>60</v>
      </c>
      <c r="B64" s="72" t="s">
        <v>819</v>
      </c>
      <c r="C64" s="72" t="s">
        <v>820</v>
      </c>
      <c r="D64" s="69">
        <v>77</v>
      </c>
      <c r="E64" s="69">
        <f t="shared" si="0"/>
        <v>15.4</v>
      </c>
      <c r="F64" s="69">
        <v>64.575999999999993</v>
      </c>
      <c r="G64" s="69">
        <v>0</v>
      </c>
      <c r="H64" s="69">
        <f t="shared" si="1"/>
        <v>38.745600000000003</v>
      </c>
      <c r="I64" s="69">
        <v>0</v>
      </c>
      <c r="J64" s="69">
        <v>70</v>
      </c>
      <c r="K64" s="69">
        <v>7</v>
      </c>
      <c r="L64" s="69">
        <v>82</v>
      </c>
      <c r="M64" s="69">
        <v>8.1999999999999993</v>
      </c>
      <c r="N64" s="69">
        <v>69.345600000000005</v>
      </c>
      <c r="O64" s="69" t="s">
        <v>28</v>
      </c>
      <c r="P64" s="69" t="s">
        <v>28</v>
      </c>
    </row>
    <row r="65" spans="1:16" ht="20.100000000000001" customHeight="1">
      <c r="A65" s="69">
        <v>61</v>
      </c>
      <c r="B65" s="72" t="s">
        <v>821</v>
      </c>
      <c r="C65" s="72" t="s">
        <v>822</v>
      </c>
      <c r="D65" s="69">
        <v>87.5</v>
      </c>
      <c r="E65" s="69">
        <f t="shared" si="0"/>
        <v>17.5</v>
      </c>
      <c r="F65" s="69">
        <v>60.728000000000002</v>
      </c>
      <c r="G65" s="69">
        <v>0</v>
      </c>
      <c r="H65" s="69">
        <f t="shared" si="1"/>
        <v>36.436799999999998</v>
      </c>
      <c r="I65" s="69">
        <v>0</v>
      </c>
      <c r="J65" s="69">
        <v>72</v>
      </c>
      <c r="K65" s="69">
        <v>7.2</v>
      </c>
      <c r="L65" s="69">
        <v>81</v>
      </c>
      <c r="M65" s="69">
        <v>8.1</v>
      </c>
      <c r="N65" s="69">
        <v>69.236800000000002</v>
      </c>
      <c r="O65" s="69" t="s">
        <v>28</v>
      </c>
      <c r="P65" s="69" t="s">
        <v>28</v>
      </c>
    </row>
    <row r="66" spans="1:16" ht="20.100000000000001" customHeight="1">
      <c r="A66" s="69">
        <v>62</v>
      </c>
      <c r="B66" s="72">
        <v>2103232033</v>
      </c>
      <c r="C66" s="70" t="s">
        <v>823</v>
      </c>
      <c r="D66" s="69">
        <v>85.5</v>
      </c>
      <c r="E66" s="69">
        <f t="shared" si="0"/>
        <v>17.100000000000001</v>
      </c>
      <c r="F66" s="69">
        <v>61.35</v>
      </c>
      <c r="G66" s="69">
        <v>0</v>
      </c>
      <c r="H66" s="69">
        <f t="shared" si="1"/>
        <v>36.81</v>
      </c>
      <c r="I66" s="69">
        <v>0</v>
      </c>
      <c r="J66" s="69">
        <v>70</v>
      </c>
      <c r="K66" s="69">
        <v>7</v>
      </c>
      <c r="L66" s="69">
        <v>80</v>
      </c>
      <c r="M66" s="69">
        <v>8</v>
      </c>
      <c r="N66" s="69">
        <f>M66+K66+H66+E66</f>
        <v>68.91</v>
      </c>
      <c r="O66" s="70" t="s">
        <v>28</v>
      </c>
      <c r="P66" s="70" t="s">
        <v>28</v>
      </c>
    </row>
    <row r="67" spans="1:16" ht="20.100000000000001" customHeight="1">
      <c r="A67" s="69">
        <v>63</v>
      </c>
      <c r="B67" s="72">
        <v>2103232022</v>
      </c>
      <c r="C67" s="69" t="s">
        <v>824</v>
      </c>
      <c r="D67" s="69">
        <v>86</v>
      </c>
      <c r="E67" s="69">
        <f t="shared" si="0"/>
        <v>17.2</v>
      </c>
      <c r="F67" s="69">
        <v>60.92</v>
      </c>
      <c r="G67" s="69">
        <v>0</v>
      </c>
      <c r="H67" s="69">
        <f t="shared" si="1"/>
        <v>36.552</v>
      </c>
      <c r="I67" s="69">
        <v>0</v>
      </c>
      <c r="J67" s="69">
        <v>71</v>
      </c>
      <c r="K67" s="69">
        <v>7.1</v>
      </c>
      <c r="L67" s="69">
        <v>80.5</v>
      </c>
      <c r="M67" s="69">
        <v>8.0500000000000007</v>
      </c>
      <c r="N67" s="69">
        <v>68.902000000000001</v>
      </c>
      <c r="O67" s="69" t="s">
        <v>28</v>
      </c>
      <c r="P67" s="69" t="s">
        <v>28</v>
      </c>
    </row>
    <row r="68" spans="1:16" ht="20.100000000000001" customHeight="1">
      <c r="A68" s="69">
        <v>64</v>
      </c>
      <c r="B68" s="72">
        <v>2103232049</v>
      </c>
      <c r="C68" s="69" t="s">
        <v>825</v>
      </c>
      <c r="D68" s="69">
        <v>75</v>
      </c>
      <c r="E68" s="69">
        <f t="shared" si="0"/>
        <v>15</v>
      </c>
      <c r="F68" s="69">
        <v>61.2</v>
      </c>
      <c r="G68" s="69">
        <v>0</v>
      </c>
      <c r="H68" s="69">
        <f t="shared" si="1"/>
        <v>36.72</v>
      </c>
      <c r="I68" s="69">
        <v>0</v>
      </c>
      <c r="J68" s="69">
        <v>74</v>
      </c>
      <c r="K68" s="69">
        <v>7.4</v>
      </c>
      <c r="L68" s="69">
        <v>95</v>
      </c>
      <c r="M68" s="69">
        <v>9.5</v>
      </c>
      <c r="N68" s="69">
        <v>68.62</v>
      </c>
      <c r="O68" s="69" t="s">
        <v>29</v>
      </c>
      <c r="P68" s="69" t="s">
        <v>28</v>
      </c>
    </row>
    <row r="69" spans="1:16" ht="20.100000000000001" customHeight="1">
      <c r="A69" s="69">
        <v>65</v>
      </c>
      <c r="B69" s="72" t="s">
        <v>826</v>
      </c>
      <c r="C69" s="72" t="s">
        <v>827</v>
      </c>
      <c r="D69" s="69">
        <v>84</v>
      </c>
      <c r="E69" s="69">
        <f t="shared" si="0"/>
        <v>16.8</v>
      </c>
      <c r="F69" s="69">
        <v>61.392000000000003</v>
      </c>
      <c r="G69" s="69">
        <v>0.15</v>
      </c>
      <c r="H69" s="69">
        <f t="shared" si="1"/>
        <v>36.925199999999997</v>
      </c>
      <c r="I69" s="69">
        <v>0</v>
      </c>
      <c r="J69" s="69">
        <v>76</v>
      </c>
      <c r="K69" s="69">
        <v>7.6</v>
      </c>
      <c r="L69" s="69">
        <v>80</v>
      </c>
      <c r="M69" s="69">
        <v>8</v>
      </c>
      <c r="N69" s="69">
        <v>68.525199999999998</v>
      </c>
      <c r="O69" s="69" t="s">
        <v>28</v>
      </c>
      <c r="P69" s="69" t="s">
        <v>28</v>
      </c>
    </row>
    <row r="70" spans="1:16" ht="20.100000000000001" customHeight="1">
      <c r="A70" s="69">
        <v>66</v>
      </c>
      <c r="B70" s="72">
        <v>2103232001</v>
      </c>
      <c r="C70" s="69" t="s">
        <v>828</v>
      </c>
      <c r="D70" s="69">
        <v>78</v>
      </c>
      <c r="E70" s="69">
        <f t="shared" ref="E70:E93" si="2">D70*0.2</f>
        <v>15.6</v>
      </c>
      <c r="F70" s="69">
        <v>62.7</v>
      </c>
      <c r="G70" s="69">
        <v>0</v>
      </c>
      <c r="H70" s="69">
        <f t="shared" ref="H70:H93" si="3">(F70+G70)*0.6</f>
        <v>37.619999999999997</v>
      </c>
      <c r="I70" s="69">
        <v>0</v>
      </c>
      <c r="J70" s="69">
        <v>70</v>
      </c>
      <c r="K70" s="69">
        <v>7</v>
      </c>
      <c r="L70" s="69">
        <v>83</v>
      </c>
      <c r="M70" s="69">
        <v>8.3000000000000007</v>
      </c>
      <c r="N70" s="69">
        <v>68.52</v>
      </c>
      <c r="O70" s="69" t="s">
        <v>28</v>
      </c>
      <c r="P70" s="69" t="s">
        <v>28</v>
      </c>
    </row>
    <row r="71" spans="1:16" ht="20.100000000000001" customHeight="1">
      <c r="A71" s="69">
        <v>67</v>
      </c>
      <c r="B71" s="72" t="s">
        <v>829</v>
      </c>
      <c r="C71" s="72" t="s">
        <v>830</v>
      </c>
      <c r="D71" s="69">
        <v>80</v>
      </c>
      <c r="E71" s="69">
        <f t="shared" si="2"/>
        <v>16</v>
      </c>
      <c r="F71" s="69">
        <v>60.49</v>
      </c>
      <c r="G71" s="69">
        <v>0</v>
      </c>
      <c r="H71" s="69">
        <f t="shared" si="3"/>
        <v>36.293999999999997</v>
      </c>
      <c r="I71" s="69">
        <v>0</v>
      </c>
      <c r="J71" s="69">
        <v>76</v>
      </c>
      <c r="K71" s="69">
        <v>7.6</v>
      </c>
      <c r="L71" s="69">
        <v>80</v>
      </c>
      <c r="M71" s="69">
        <v>8</v>
      </c>
      <c r="N71" s="69">
        <v>68.505200000000002</v>
      </c>
      <c r="O71" s="69" t="s">
        <v>28</v>
      </c>
      <c r="P71" s="69" t="s">
        <v>28</v>
      </c>
    </row>
    <row r="72" spans="1:16" ht="20.100000000000001" customHeight="1">
      <c r="A72" s="69">
        <v>68</v>
      </c>
      <c r="B72" s="72" t="s">
        <v>831</v>
      </c>
      <c r="C72" s="72" t="s">
        <v>832</v>
      </c>
      <c r="D72" s="69">
        <v>87</v>
      </c>
      <c r="E72" s="69">
        <f t="shared" si="2"/>
        <v>17.399999999999999</v>
      </c>
      <c r="F72" s="69">
        <v>58.944000000000003</v>
      </c>
      <c r="G72" s="69">
        <v>0</v>
      </c>
      <c r="H72" s="69">
        <f t="shared" si="3"/>
        <v>35.366399999999999</v>
      </c>
      <c r="I72" s="69">
        <v>0</v>
      </c>
      <c r="J72" s="69">
        <v>70.599999999999994</v>
      </c>
      <c r="K72" s="69">
        <v>7.06</v>
      </c>
      <c r="L72" s="69">
        <v>84.5</v>
      </c>
      <c r="M72" s="69">
        <v>8.4499999999999993</v>
      </c>
      <c r="N72" s="69">
        <v>68.276399999999995</v>
      </c>
      <c r="O72" s="69" t="s">
        <v>29</v>
      </c>
      <c r="P72" s="69" t="s">
        <v>28</v>
      </c>
    </row>
    <row r="73" spans="1:16" ht="20.100000000000001" customHeight="1">
      <c r="A73" s="69">
        <v>69</v>
      </c>
      <c r="B73" s="72">
        <v>2103232016</v>
      </c>
      <c r="C73" s="69" t="s">
        <v>833</v>
      </c>
      <c r="D73" s="69">
        <v>86.1</v>
      </c>
      <c r="E73" s="69">
        <f t="shared" si="2"/>
        <v>17.22</v>
      </c>
      <c r="F73" s="69">
        <v>60.143999999999998</v>
      </c>
      <c r="G73" s="69">
        <v>0</v>
      </c>
      <c r="H73" s="69">
        <f t="shared" si="3"/>
        <v>36.086399999999998</v>
      </c>
      <c r="I73" s="69">
        <v>0</v>
      </c>
      <c r="J73" s="69">
        <v>70</v>
      </c>
      <c r="K73" s="69">
        <v>7</v>
      </c>
      <c r="L73" s="69">
        <v>78.5</v>
      </c>
      <c r="M73" s="69">
        <v>7.85</v>
      </c>
      <c r="N73" s="69">
        <v>68.156400000000005</v>
      </c>
      <c r="O73" s="69" t="s">
        <v>28</v>
      </c>
      <c r="P73" s="69" t="s">
        <v>28</v>
      </c>
    </row>
    <row r="74" spans="1:16" ht="20.100000000000001" customHeight="1">
      <c r="A74" s="69">
        <v>70</v>
      </c>
      <c r="B74" s="72" t="s">
        <v>834</v>
      </c>
      <c r="C74" s="72" t="s">
        <v>835</v>
      </c>
      <c r="D74" s="69">
        <v>80</v>
      </c>
      <c r="E74" s="69">
        <f t="shared" si="2"/>
        <v>16</v>
      </c>
      <c r="F74" s="69">
        <v>61.664000000000001</v>
      </c>
      <c r="G74" s="69">
        <v>0</v>
      </c>
      <c r="H74" s="69">
        <f t="shared" si="3"/>
        <v>36.998399999999997</v>
      </c>
      <c r="I74" s="69">
        <v>0</v>
      </c>
      <c r="J74" s="69">
        <v>70.599999999999994</v>
      </c>
      <c r="K74" s="69">
        <v>7.06</v>
      </c>
      <c r="L74" s="69">
        <v>80</v>
      </c>
      <c r="M74" s="69">
        <v>8</v>
      </c>
      <c r="N74" s="69">
        <v>68.058400000000006</v>
      </c>
      <c r="O74" s="69" t="s">
        <v>28</v>
      </c>
      <c r="P74" s="69" t="s">
        <v>28</v>
      </c>
    </row>
    <row r="75" spans="1:16" ht="20.100000000000001" customHeight="1">
      <c r="A75" s="69">
        <v>71</v>
      </c>
      <c r="B75" s="72" t="s">
        <v>836</v>
      </c>
      <c r="C75" s="72" t="s">
        <v>837</v>
      </c>
      <c r="D75" s="69">
        <v>80</v>
      </c>
      <c r="E75" s="69">
        <f t="shared" si="2"/>
        <v>16</v>
      </c>
      <c r="F75" s="69">
        <v>61.527999999999999</v>
      </c>
      <c r="G75" s="69">
        <v>0</v>
      </c>
      <c r="H75" s="69">
        <f t="shared" si="3"/>
        <v>36.916800000000002</v>
      </c>
      <c r="I75" s="69">
        <v>0</v>
      </c>
      <c r="J75" s="69">
        <v>70</v>
      </c>
      <c r="K75" s="69">
        <v>7</v>
      </c>
      <c r="L75" s="69">
        <v>80</v>
      </c>
      <c r="M75" s="69">
        <v>8</v>
      </c>
      <c r="N75" s="69">
        <v>67.917000000000002</v>
      </c>
      <c r="O75" s="69" t="s">
        <v>28</v>
      </c>
      <c r="P75" s="69" t="s">
        <v>28</v>
      </c>
    </row>
    <row r="76" spans="1:16" ht="20.100000000000001" customHeight="1">
      <c r="A76" s="69">
        <v>72</v>
      </c>
      <c r="B76" s="72" t="s">
        <v>838</v>
      </c>
      <c r="C76" s="72" t="s">
        <v>839</v>
      </c>
      <c r="D76" s="69">
        <v>70</v>
      </c>
      <c r="E76" s="69">
        <f t="shared" si="2"/>
        <v>14</v>
      </c>
      <c r="F76" s="69">
        <v>62.607999999999997</v>
      </c>
      <c r="G76" s="69">
        <v>0.15</v>
      </c>
      <c r="H76" s="69">
        <f t="shared" si="3"/>
        <v>37.654800000000002</v>
      </c>
      <c r="I76" s="69">
        <v>0</v>
      </c>
      <c r="J76" s="69">
        <v>70</v>
      </c>
      <c r="K76" s="69">
        <v>7</v>
      </c>
      <c r="L76" s="69">
        <v>80</v>
      </c>
      <c r="M76" s="69">
        <v>8</v>
      </c>
      <c r="N76" s="69">
        <v>67.655000000000001</v>
      </c>
      <c r="O76" s="69" t="s">
        <v>28</v>
      </c>
      <c r="P76" s="69" t="s">
        <v>28</v>
      </c>
    </row>
    <row r="77" spans="1:16" ht="20.100000000000001" customHeight="1">
      <c r="A77" s="69">
        <v>73</v>
      </c>
      <c r="B77" s="72" t="s">
        <v>840</v>
      </c>
      <c r="C77" s="72" t="s">
        <v>841</v>
      </c>
      <c r="D77" s="69">
        <v>80</v>
      </c>
      <c r="E77" s="69">
        <f t="shared" si="2"/>
        <v>16</v>
      </c>
      <c r="F77" s="69">
        <v>60.37</v>
      </c>
      <c r="G77" s="69">
        <v>0.08</v>
      </c>
      <c r="H77" s="69">
        <f t="shared" si="3"/>
        <v>36.270000000000003</v>
      </c>
      <c r="I77" s="69">
        <v>0.08</v>
      </c>
      <c r="J77" s="69">
        <v>71</v>
      </c>
      <c r="K77" s="69">
        <v>7.1</v>
      </c>
      <c r="L77" s="69">
        <v>80</v>
      </c>
      <c r="M77" s="69">
        <v>8</v>
      </c>
      <c r="N77" s="69">
        <v>67.37</v>
      </c>
      <c r="O77" s="69" t="s">
        <v>28</v>
      </c>
      <c r="P77" s="69" t="s">
        <v>28</v>
      </c>
    </row>
    <row r="78" spans="1:16" ht="20.100000000000001" customHeight="1">
      <c r="A78" s="69">
        <v>74</v>
      </c>
      <c r="B78" s="72">
        <v>2103232014</v>
      </c>
      <c r="C78" s="69" t="s">
        <v>842</v>
      </c>
      <c r="D78" s="69">
        <v>82</v>
      </c>
      <c r="E78" s="69">
        <f t="shared" si="2"/>
        <v>16.399999999999999</v>
      </c>
      <c r="F78" s="69">
        <v>59.543999999999997</v>
      </c>
      <c r="G78" s="69">
        <v>0</v>
      </c>
      <c r="H78" s="69">
        <f t="shared" si="3"/>
        <v>35.726399999999998</v>
      </c>
      <c r="I78" s="69">
        <v>0</v>
      </c>
      <c r="J78" s="69">
        <v>70.5</v>
      </c>
      <c r="K78" s="69">
        <v>7.05</v>
      </c>
      <c r="L78" s="69">
        <v>80</v>
      </c>
      <c r="M78" s="69">
        <v>8</v>
      </c>
      <c r="N78" s="69">
        <v>67.176400000000001</v>
      </c>
      <c r="O78" s="69" t="s">
        <v>29</v>
      </c>
      <c r="P78" s="69" t="s">
        <v>28</v>
      </c>
    </row>
    <row r="79" spans="1:16" ht="20.100000000000001" customHeight="1">
      <c r="A79" s="69">
        <v>75</v>
      </c>
      <c r="B79" s="72">
        <v>2103232025</v>
      </c>
      <c r="C79" s="69" t="s">
        <v>843</v>
      </c>
      <c r="D79" s="69">
        <v>86</v>
      </c>
      <c r="E79" s="69">
        <f t="shared" si="2"/>
        <v>17.2</v>
      </c>
      <c r="F79" s="69">
        <v>55.4</v>
      </c>
      <c r="G79" s="69">
        <v>0</v>
      </c>
      <c r="H79" s="69">
        <f t="shared" si="3"/>
        <v>33.24</v>
      </c>
      <c r="I79" s="69">
        <v>0</v>
      </c>
      <c r="J79" s="69">
        <v>70</v>
      </c>
      <c r="K79" s="69">
        <v>7</v>
      </c>
      <c r="L79" s="69">
        <v>80</v>
      </c>
      <c r="M79" s="69">
        <v>8</v>
      </c>
      <c r="N79" s="69">
        <v>67.141999999999996</v>
      </c>
      <c r="O79" s="69" t="s">
        <v>29</v>
      </c>
      <c r="P79" s="69" t="s">
        <v>28</v>
      </c>
    </row>
    <row r="80" spans="1:16" ht="20.100000000000001" customHeight="1">
      <c r="A80" s="69">
        <v>76</v>
      </c>
      <c r="B80" s="72">
        <v>2103232036</v>
      </c>
      <c r="C80" s="69" t="s">
        <v>844</v>
      </c>
      <c r="D80" s="69">
        <v>85.5</v>
      </c>
      <c r="E80" s="69">
        <f t="shared" si="2"/>
        <v>17.100000000000001</v>
      </c>
      <c r="F80" s="69">
        <v>59.92</v>
      </c>
      <c r="G80" s="69">
        <v>0</v>
      </c>
      <c r="H80" s="69">
        <f t="shared" si="3"/>
        <v>35.951999999999998</v>
      </c>
      <c r="I80" s="69">
        <v>0</v>
      </c>
      <c r="J80" s="69">
        <v>60</v>
      </c>
      <c r="K80" s="69">
        <v>6</v>
      </c>
      <c r="L80" s="69">
        <v>80</v>
      </c>
      <c r="M80" s="69">
        <v>8</v>
      </c>
      <c r="N80" s="69">
        <v>67.052000000000007</v>
      </c>
      <c r="O80" s="69" t="s">
        <v>28</v>
      </c>
      <c r="P80" s="69" t="s">
        <v>28</v>
      </c>
    </row>
    <row r="81" spans="1:16" ht="20.100000000000001" customHeight="1">
      <c r="A81" s="69">
        <v>77</v>
      </c>
      <c r="B81" s="72">
        <v>2103232035</v>
      </c>
      <c r="C81" s="70" t="s">
        <v>845</v>
      </c>
      <c r="D81" s="69">
        <v>85</v>
      </c>
      <c r="E81" s="69">
        <f t="shared" si="2"/>
        <v>17</v>
      </c>
      <c r="F81" s="69">
        <v>58.4</v>
      </c>
      <c r="G81" s="69">
        <v>0</v>
      </c>
      <c r="H81" s="69">
        <f t="shared" si="3"/>
        <v>35.04</v>
      </c>
      <c r="I81" s="69">
        <v>0</v>
      </c>
      <c r="J81" s="69">
        <v>70</v>
      </c>
      <c r="K81" s="69">
        <v>7</v>
      </c>
      <c r="L81" s="69">
        <v>80</v>
      </c>
      <c r="M81" s="69">
        <v>8</v>
      </c>
      <c r="N81" s="69">
        <f>M81+K81+H81+E81</f>
        <v>67.040000000000006</v>
      </c>
      <c r="O81" s="70" t="s">
        <v>28</v>
      </c>
      <c r="P81" s="70" t="s">
        <v>28</v>
      </c>
    </row>
    <row r="82" spans="1:16" ht="20.100000000000001" customHeight="1">
      <c r="A82" s="69">
        <v>78</v>
      </c>
      <c r="B82" s="72">
        <v>2103232021</v>
      </c>
      <c r="C82" s="69" t="s">
        <v>846</v>
      </c>
      <c r="D82" s="69">
        <v>85</v>
      </c>
      <c r="E82" s="69">
        <f t="shared" si="2"/>
        <v>17</v>
      </c>
      <c r="F82" s="69">
        <v>57.944000000000003</v>
      </c>
      <c r="G82" s="69">
        <v>0.04</v>
      </c>
      <c r="H82" s="69">
        <f t="shared" si="3"/>
        <v>34.790399999999998</v>
      </c>
      <c r="I82" s="69">
        <v>0</v>
      </c>
      <c r="J82" s="69">
        <v>71.599999999999994</v>
      </c>
      <c r="K82" s="69">
        <v>7.16</v>
      </c>
      <c r="L82" s="69">
        <v>80</v>
      </c>
      <c r="M82" s="69">
        <v>8</v>
      </c>
      <c r="N82" s="69">
        <v>66.950400000000002</v>
      </c>
      <c r="O82" s="69" t="s">
        <v>28</v>
      </c>
      <c r="P82" s="69" t="s">
        <v>28</v>
      </c>
    </row>
    <row r="83" spans="1:16" ht="20.100000000000001" customHeight="1">
      <c r="A83" s="69">
        <v>79</v>
      </c>
      <c r="B83" s="72" t="s">
        <v>847</v>
      </c>
      <c r="C83" s="72" t="s">
        <v>848</v>
      </c>
      <c r="D83" s="69">
        <v>70</v>
      </c>
      <c r="E83" s="69">
        <f t="shared" si="2"/>
        <v>14</v>
      </c>
      <c r="F83" s="69">
        <v>61.92</v>
      </c>
      <c r="G83" s="69">
        <v>0.5</v>
      </c>
      <c r="H83" s="69">
        <f t="shared" si="3"/>
        <v>37.451999999999998</v>
      </c>
      <c r="I83" s="69">
        <v>0</v>
      </c>
      <c r="J83" s="69">
        <v>70</v>
      </c>
      <c r="K83" s="69">
        <v>7</v>
      </c>
      <c r="L83" s="69">
        <v>80</v>
      </c>
      <c r="M83" s="69">
        <v>8</v>
      </c>
      <c r="N83" s="69">
        <v>66.5</v>
      </c>
      <c r="O83" s="69" t="s">
        <v>28</v>
      </c>
      <c r="P83" s="69" t="s">
        <v>28</v>
      </c>
    </row>
    <row r="84" spans="1:16" ht="20.100000000000001" customHeight="1">
      <c r="A84" s="69">
        <v>80</v>
      </c>
      <c r="B84" s="72">
        <v>2103232026</v>
      </c>
      <c r="C84" s="69" t="s">
        <v>849</v>
      </c>
      <c r="D84" s="69">
        <v>85</v>
      </c>
      <c r="E84" s="69">
        <f t="shared" si="2"/>
        <v>17</v>
      </c>
      <c r="F84" s="69">
        <v>57.368000000000002</v>
      </c>
      <c r="G84" s="69">
        <v>0</v>
      </c>
      <c r="H84" s="69">
        <f t="shared" si="3"/>
        <v>34.4208</v>
      </c>
      <c r="I84" s="69">
        <v>0</v>
      </c>
      <c r="J84" s="69">
        <v>70</v>
      </c>
      <c r="K84" s="69">
        <v>7</v>
      </c>
      <c r="L84" s="69">
        <v>80</v>
      </c>
      <c r="M84" s="69">
        <v>8</v>
      </c>
      <c r="N84" s="69">
        <v>66.421000000000006</v>
      </c>
      <c r="O84" s="69" t="s">
        <v>29</v>
      </c>
      <c r="P84" s="69" t="s">
        <v>28</v>
      </c>
    </row>
    <row r="85" spans="1:16" ht="20.100000000000001" customHeight="1">
      <c r="A85" s="69">
        <v>81</v>
      </c>
      <c r="B85" s="72">
        <v>2103232024</v>
      </c>
      <c r="C85" s="69" t="s">
        <v>850</v>
      </c>
      <c r="D85" s="69">
        <v>76.599999999999994</v>
      </c>
      <c r="E85" s="69">
        <f t="shared" si="2"/>
        <v>15.32</v>
      </c>
      <c r="F85" s="69">
        <v>59.783999999999999</v>
      </c>
      <c r="G85" s="69">
        <v>0</v>
      </c>
      <c r="H85" s="69">
        <f t="shared" si="3"/>
        <v>35.870399999999997</v>
      </c>
      <c r="I85" s="69">
        <v>0</v>
      </c>
      <c r="J85" s="69">
        <v>72</v>
      </c>
      <c r="K85" s="69">
        <v>7.2</v>
      </c>
      <c r="L85" s="69">
        <v>80</v>
      </c>
      <c r="M85" s="69">
        <v>8</v>
      </c>
      <c r="N85" s="69">
        <v>66.3904</v>
      </c>
      <c r="O85" s="69" t="s">
        <v>28</v>
      </c>
      <c r="P85" s="69" t="s">
        <v>28</v>
      </c>
    </row>
    <row r="86" spans="1:16" ht="20.100000000000001" customHeight="1">
      <c r="A86" s="69">
        <v>82</v>
      </c>
      <c r="B86" s="72">
        <v>2103232032</v>
      </c>
      <c r="C86" s="69" t="s">
        <v>851</v>
      </c>
      <c r="D86" s="69">
        <v>85</v>
      </c>
      <c r="E86" s="69">
        <f t="shared" si="2"/>
        <v>17</v>
      </c>
      <c r="F86" s="69">
        <v>56</v>
      </c>
      <c r="G86" s="69">
        <v>0</v>
      </c>
      <c r="H86" s="69">
        <f t="shared" si="3"/>
        <v>33.6</v>
      </c>
      <c r="I86" s="69">
        <v>0</v>
      </c>
      <c r="J86" s="69">
        <v>71</v>
      </c>
      <c r="K86" s="69">
        <v>7.1</v>
      </c>
      <c r="L86" s="69">
        <v>80.5</v>
      </c>
      <c r="M86" s="69">
        <v>8.0500000000000007</v>
      </c>
      <c r="N86" s="69">
        <v>65.75</v>
      </c>
      <c r="O86" s="69" t="s">
        <v>29</v>
      </c>
      <c r="P86" s="69" t="s">
        <v>28</v>
      </c>
    </row>
    <row r="87" spans="1:16" ht="20.100000000000001" customHeight="1">
      <c r="A87" s="69">
        <v>83</v>
      </c>
      <c r="B87" s="72" t="s">
        <v>852</v>
      </c>
      <c r="C87" s="72" t="s">
        <v>853</v>
      </c>
      <c r="D87" s="69">
        <v>85</v>
      </c>
      <c r="E87" s="69">
        <f t="shared" si="2"/>
        <v>17</v>
      </c>
      <c r="F87" s="69">
        <v>56</v>
      </c>
      <c r="G87" s="69">
        <v>0</v>
      </c>
      <c r="H87" s="69">
        <f t="shared" si="3"/>
        <v>33.6</v>
      </c>
      <c r="I87" s="69">
        <v>0</v>
      </c>
      <c r="J87" s="69">
        <v>70</v>
      </c>
      <c r="K87" s="69">
        <v>7</v>
      </c>
      <c r="L87" s="69">
        <v>80</v>
      </c>
      <c r="M87" s="69">
        <v>8</v>
      </c>
      <c r="N87" s="69">
        <v>64</v>
      </c>
      <c r="O87" s="69" t="s">
        <v>28</v>
      </c>
      <c r="P87" s="69" t="s">
        <v>28</v>
      </c>
    </row>
    <row r="88" spans="1:16" ht="20.100000000000001" customHeight="1">
      <c r="A88" s="69">
        <v>84</v>
      </c>
      <c r="B88" s="72">
        <v>2103235006</v>
      </c>
      <c r="C88" s="69" t="s">
        <v>854</v>
      </c>
      <c r="D88" s="69">
        <v>80</v>
      </c>
      <c r="E88" s="69">
        <f t="shared" si="2"/>
        <v>16</v>
      </c>
      <c r="F88" s="69">
        <v>57</v>
      </c>
      <c r="G88" s="69">
        <v>0</v>
      </c>
      <c r="H88" s="69">
        <f t="shared" si="3"/>
        <v>34.200000000000003</v>
      </c>
      <c r="I88" s="69">
        <v>0</v>
      </c>
      <c r="J88" s="69">
        <v>60</v>
      </c>
      <c r="K88" s="69">
        <v>6</v>
      </c>
      <c r="L88" s="69">
        <v>60</v>
      </c>
      <c r="M88" s="69">
        <v>6</v>
      </c>
      <c r="N88" s="69">
        <v>62</v>
      </c>
      <c r="O88" s="69" t="s">
        <v>29</v>
      </c>
      <c r="P88" s="69" t="s">
        <v>28</v>
      </c>
    </row>
    <row r="89" spans="1:16" ht="20.100000000000001" customHeight="1">
      <c r="A89" s="69">
        <v>85</v>
      </c>
      <c r="B89" s="72" t="s">
        <v>855</v>
      </c>
      <c r="C89" s="72" t="s">
        <v>856</v>
      </c>
      <c r="D89" s="69">
        <v>60</v>
      </c>
      <c r="E89" s="69">
        <f t="shared" si="2"/>
        <v>12</v>
      </c>
      <c r="F89" s="69">
        <v>60</v>
      </c>
      <c r="G89" s="69">
        <v>0</v>
      </c>
      <c r="H89" s="69">
        <f t="shared" si="3"/>
        <v>36</v>
      </c>
      <c r="I89" s="69">
        <v>0</v>
      </c>
      <c r="J89" s="69">
        <v>60</v>
      </c>
      <c r="K89" s="69">
        <v>6</v>
      </c>
      <c r="L89" s="69">
        <v>60</v>
      </c>
      <c r="M89" s="69">
        <v>6</v>
      </c>
      <c r="N89" s="69">
        <v>60</v>
      </c>
      <c r="O89" s="69" t="s">
        <v>162</v>
      </c>
      <c r="P89" s="69" t="s">
        <v>162</v>
      </c>
    </row>
    <row r="90" spans="1:16" ht="20.100000000000001" customHeight="1">
      <c r="A90" s="69">
        <v>86</v>
      </c>
      <c r="B90" s="72">
        <v>2103232027</v>
      </c>
      <c r="C90" s="69" t="s">
        <v>857</v>
      </c>
      <c r="D90" s="69">
        <v>70</v>
      </c>
      <c r="E90" s="69">
        <f t="shared" si="2"/>
        <v>14</v>
      </c>
      <c r="F90" s="69">
        <v>57</v>
      </c>
      <c r="G90" s="69">
        <v>0</v>
      </c>
      <c r="H90" s="69">
        <f t="shared" si="3"/>
        <v>34.200000000000003</v>
      </c>
      <c r="I90" s="69">
        <v>0</v>
      </c>
      <c r="J90" s="69">
        <v>60</v>
      </c>
      <c r="K90" s="69">
        <v>60</v>
      </c>
      <c r="L90" s="69">
        <v>60</v>
      </c>
      <c r="M90" s="69">
        <v>6</v>
      </c>
      <c r="N90" s="69">
        <v>60</v>
      </c>
      <c r="O90" s="69" t="s">
        <v>29</v>
      </c>
      <c r="P90" s="69" t="s">
        <v>28</v>
      </c>
    </row>
    <row r="91" spans="1:16" ht="20.100000000000001" customHeight="1">
      <c r="A91" s="69">
        <v>87</v>
      </c>
      <c r="B91" s="72">
        <v>2103232042</v>
      </c>
      <c r="C91" s="69" t="s">
        <v>858</v>
      </c>
      <c r="D91" s="69">
        <v>70</v>
      </c>
      <c r="E91" s="69">
        <f t="shared" si="2"/>
        <v>14</v>
      </c>
      <c r="F91" s="69">
        <v>60</v>
      </c>
      <c r="G91" s="69">
        <v>0</v>
      </c>
      <c r="H91" s="69">
        <f t="shared" si="3"/>
        <v>36</v>
      </c>
      <c r="I91" s="69">
        <v>0</v>
      </c>
      <c r="J91" s="69">
        <v>60</v>
      </c>
      <c r="K91" s="69">
        <v>60</v>
      </c>
      <c r="L91" s="69">
        <v>60</v>
      </c>
      <c r="M91" s="69">
        <v>6</v>
      </c>
      <c r="N91" s="69">
        <v>60</v>
      </c>
      <c r="O91" s="69" t="s">
        <v>28</v>
      </c>
      <c r="P91" s="69" t="s">
        <v>28</v>
      </c>
    </row>
    <row r="92" spans="1:16" ht="20.100000000000001" customHeight="1">
      <c r="A92" s="69">
        <v>88</v>
      </c>
      <c r="B92" s="72">
        <v>2103232027</v>
      </c>
      <c r="C92" s="69" t="s">
        <v>859</v>
      </c>
      <c r="D92" s="69">
        <v>70</v>
      </c>
      <c r="E92" s="69">
        <f t="shared" si="2"/>
        <v>14</v>
      </c>
      <c r="F92" s="69">
        <v>57</v>
      </c>
      <c r="G92" s="69">
        <v>0</v>
      </c>
      <c r="H92" s="69">
        <f t="shared" si="3"/>
        <v>34.200000000000003</v>
      </c>
      <c r="I92" s="69">
        <v>0</v>
      </c>
      <c r="J92" s="69">
        <v>70</v>
      </c>
      <c r="K92" s="69">
        <v>7</v>
      </c>
      <c r="L92" s="69">
        <v>60</v>
      </c>
      <c r="M92" s="69">
        <v>6</v>
      </c>
      <c r="N92" s="69">
        <v>60</v>
      </c>
      <c r="O92" s="69" t="s">
        <v>29</v>
      </c>
      <c r="P92" s="69" t="s">
        <v>28</v>
      </c>
    </row>
    <row r="93" spans="1:16" ht="20.100000000000001" customHeight="1">
      <c r="A93" s="69">
        <v>89</v>
      </c>
      <c r="B93" s="72">
        <v>2103232005</v>
      </c>
      <c r="C93" s="69" t="s">
        <v>860</v>
      </c>
      <c r="D93" s="69">
        <v>82</v>
      </c>
      <c r="E93" s="69">
        <f t="shared" si="2"/>
        <v>16.399999999999999</v>
      </c>
      <c r="F93" s="69">
        <v>52.24</v>
      </c>
      <c r="G93" s="69">
        <v>0</v>
      </c>
      <c r="H93" s="69">
        <f t="shared" si="3"/>
        <v>31.344000000000001</v>
      </c>
      <c r="I93" s="69">
        <v>0</v>
      </c>
      <c r="J93" s="69">
        <v>60</v>
      </c>
      <c r="K93" s="69">
        <v>6</v>
      </c>
      <c r="L93" s="69">
        <v>60</v>
      </c>
      <c r="M93" s="69">
        <v>6</v>
      </c>
      <c r="N93" s="69">
        <v>59.744</v>
      </c>
      <c r="O93" s="69" t="s">
        <v>29</v>
      </c>
      <c r="P93" s="69" t="s">
        <v>28</v>
      </c>
    </row>
  </sheetData>
  <mergeCells count="10">
    <mergeCell ref="A1:P1"/>
    <mergeCell ref="A2:P2"/>
    <mergeCell ref="D3:E3"/>
    <mergeCell ref="F3:H3"/>
    <mergeCell ref="J3:K3"/>
    <mergeCell ref="L3:M3"/>
    <mergeCell ref="A3:A4"/>
    <mergeCell ref="B3:B4"/>
    <mergeCell ref="C3:C4"/>
    <mergeCell ref="I3:I4"/>
  </mergeCells>
  <phoneticPr fontId="2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workbookViewId="0">
      <selection activeCell="C7" sqref="C7"/>
    </sheetView>
  </sheetViews>
  <sheetFormatPr defaultColWidth="9.625" defaultRowHeight="27" customHeight="1"/>
  <cols>
    <col min="1" max="1" width="4.875" style="52" customWidth="1"/>
    <col min="2" max="2" width="12.875" style="52" customWidth="1"/>
    <col min="3" max="3" width="8.75" style="53" customWidth="1"/>
    <col min="4" max="4" width="7.25" style="53" customWidth="1"/>
    <col min="5" max="5" width="7.625" style="53" customWidth="1"/>
    <col min="6" max="6" width="8.5" style="53" customWidth="1"/>
    <col min="7" max="7" width="5.625" style="53" customWidth="1"/>
    <col min="8" max="8" width="10.375" style="53" customWidth="1"/>
    <col min="9" max="9" width="13.75" style="53" customWidth="1"/>
    <col min="10" max="10" width="7.25" style="53" customWidth="1"/>
    <col min="11" max="11" width="7.625" style="53" customWidth="1"/>
    <col min="12" max="12" width="7.25" style="53" customWidth="1"/>
    <col min="13" max="13" width="7.625" style="53" customWidth="1"/>
    <col min="14" max="14" width="10.5" style="53" customWidth="1"/>
    <col min="15" max="15" width="8.5" style="53" customWidth="1"/>
    <col min="16" max="16" width="10.5" style="53" customWidth="1"/>
    <col min="17" max="18" width="9.125" style="53" customWidth="1"/>
    <col min="19" max="19" width="4" style="53"/>
    <col min="20" max="32" width="10" style="53"/>
    <col min="33" max="16384" width="9.625" style="53"/>
  </cols>
  <sheetData>
    <row r="1" spans="1:18" ht="48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65"/>
      <c r="R1" s="65"/>
    </row>
    <row r="2" spans="1:18" s="50" customFormat="1" ht="39" customHeight="1">
      <c r="A2" s="133" t="s">
        <v>861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5"/>
      <c r="Q2" s="66"/>
      <c r="R2" s="66"/>
    </row>
    <row r="3" spans="1:18" s="50" customFormat="1" ht="33.75" customHeight="1">
      <c r="A3" s="153" t="s">
        <v>2</v>
      </c>
      <c r="B3" s="139" t="s">
        <v>3</v>
      </c>
      <c r="C3" s="141" t="s">
        <v>4</v>
      </c>
      <c r="D3" s="136" t="s">
        <v>5</v>
      </c>
      <c r="E3" s="136"/>
      <c r="F3" s="136" t="s">
        <v>6</v>
      </c>
      <c r="G3" s="136"/>
      <c r="H3" s="136"/>
      <c r="I3" s="143" t="s">
        <v>7</v>
      </c>
      <c r="J3" s="136" t="s">
        <v>8</v>
      </c>
      <c r="K3" s="136"/>
      <c r="L3" s="136" t="s">
        <v>9</v>
      </c>
      <c r="M3" s="136"/>
      <c r="N3" s="55" t="s">
        <v>10</v>
      </c>
      <c r="O3" s="55" t="s">
        <v>11</v>
      </c>
      <c r="P3" s="55" t="s">
        <v>12</v>
      </c>
    </row>
    <row r="4" spans="1:18" s="50" customFormat="1" ht="33" customHeight="1">
      <c r="A4" s="154"/>
      <c r="B4" s="140"/>
      <c r="C4" s="142"/>
      <c r="D4" s="54" t="s">
        <v>13</v>
      </c>
      <c r="E4" s="54" t="s">
        <v>14</v>
      </c>
      <c r="F4" s="56" t="s">
        <v>17</v>
      </c>
      <c r="G4" s="56" t="s">
        <v>18</v>
      </c>
      <c r="H4" s="54" t="s">
        <v>19</v>
      </c>
      <c r="I4" s="144"/>
      <c r="J4" s="56" t="s">
        <v>20</v>
      </c>
      <c r="K4" s="54" t="s">
        <v>21</v>
      </c>
      <c r="L4" s="56" t="s">
        <v>22</v>
      </c>
      <c r="M4" s="54" t="s">
        <v>23</v>
      </c>
      <c r="N4" s="54" t="s">
        <v>24</v>
      </c>
      <c r="O4" s="54"/>
      <c r="P4" s="63"/>
    </row>
    <row r="5" spans="1:18" s="51" customFormat="1" ht="33" customHeight="1">
      <c r="A5" s="57">
        <v>1</v>
      </c>
      <c r="B5" s="57">
        <v>2203242049</v>
      </c>
      <c r="C5" s="57" t="s">
        <v>862</v>
      </c>
      <c r="D5" s="57">
        <v>99.6</v>
      </c>
      <c r="E5" s="57">
        <v>19.920000000000002</v>
      </c>
      <c r="F5" s="57">
        <v>73.927999999999997</v>
      </c>
      <c r="G5" s="57">
        <v>0</v>
      </c>
      <c r="H5" s="57">
        <v>44.3568</v>
      </c>
      <c r="I5" s="57">
        <v>0</v>
      </c>
      <c r="J5" s="57">
        <v>72.8</v>
      </c>
      <c r="K5" s="57">
        <v>7.28</v>
      </c>
      <c r="L5" s="57">
        <v>88</v>
      </c>
      <c r="M5" s="57">
        <v>8.8000000000000007</v>
      </c>
      <c r="N5" s="57">
        <f t="shared" ref="N5:N68" si="0">D5*0.2+(F5+G5)*0.6+J5*0.1+L5*0.1</f>
        <v>80.356800000000007</v>
      </c>
      <c r="O5" s="57" t="s">
        <v>29</v>
      </c>
      <c r="P5" s="57" t="s">
        <v>29</v>
      </c>
    </row>
    <row r="6" spans="1:18" ht="24.95" customHeight="1">
      <c r="A6" s="57">
        <v>2</v>
      </c>
      <c r="B6" s="57">
        <v>2203242026</v>
      </c>
      <c r="C6" s="57" t="s">
        <v>863</v>
      </c>
      <c r="D6" s="57">
        <v>80</v>
      </c>
      <c r="E6" s="57">
        <v>16</v>
      </c>
      <c r="F6" s="57">
        <v>79.739999999999995</v>
      </c>
      <c r="G6" s="57">
        <v>0</v>
      </c>
      <c r="H6" s="57">
        <v>47.844000000000001</v>
      </c>
      <c r="I6" s="57">
        <v>0</v>
      </c>
      <c r="J6" s="57">
        <v>70</v>
      </c>
      <c r="K6" s="57">
        <v>7</v>
      </c>
      <c r="L6" s="57">
        <v>80</v>
      </c>
      <c r="M6" s="57">
        <v>8</v>
      </c>
      <c r="N6" s="57">
        <f t="shared" si="0"/>
        <v>78.843999999999994</v>
      </c>
      <c r="O6" s="57" t="s">
        <v>29</v>
      </c>
      <c r="P6" s="57" t="s">
        <v>28</v>
      </c>
    </row>
    <row r="7" spans="1:18" ht="24.95" customHeight="1">
      <c r="A7" s="57">
        <v>3</v>
      </c>
      <c r="B7" s="58">
        <v>2203241025</v>
      </c>
      <c r="C7" s="57" t="s">
        <v>864</v>
      </c>
      <c r="D7" s="57">
        <v>86.5</v>
      </c>
      <c r="E7" s="57">
        <v>17.3</v>
      </c>
      <c r="F7" s="57">
        <v>74.524000000000001</v>
      </c>
      <c r="G7" s="57">
        <v>0.46</v>
      </c>
      <c r="H7" s="57">
        <v>44.990400000000001</v>
      </c>
      <c r="I7" s="57">
        <v>0.46</v>
      </c>
      <c r="J7" s="57">
        <v>70.8</v>
      </c>
      <c r="K7" s="57">
        <v>7.08</v>
      </c>
      <c r="L7" s="57">
        <v>85.5</v>
      </c>
      <c r="M7" s="57">
        <v>8.5500000000000007</v>
      </c>
      <c r="N7" s="57">
        <f t="shared" si="0"/>
        <v>77.920400000000001</v>
      </c>
      <c r="O7" s="57" t="s">
        <v>28</v>
      </c>
      <c r="P7" s="60" t="s">
        <v>29</v>
      </c>
    </row>
    <row r="8" spans="1:18" ht="24.95" customHeight="1">
      <c r="A8" s="57">
        <v>4</v>
      </c>
      <c r="B8" s="57">
        <v>2203242006</v>
      </c>
      <c r="C8" s="57" t="s">
        <v>865</v>
      </c>
      <c r="D8" s="57">
        <v>93.1</v>
      </c>
      <c r="E8" s="57">
        <v>18.62</v>
      </c>
      <c r="F8" s="57">
        <v>71.959999999999994</v>
      </c>
      <c r="G8" s="57">
        <v>0</v>
      </c>
      <c r="H8" s="57">
        <v>43.176000000000002</v>
      </c>
      <c r="I8" s="57">
        <v>0</v>
      </c>
      <c r="J8" s="57">
        <v>72</v>
      </c>
      <c r="K8" s="57">
        <v>7.2</v>
      </c>
      <c r="L8" s="57">
        <v>84.5</v>
      </c>
      <c r="M8" s="57">
        <v>8.4499999999999993</v>
      </c>
      <c r="N8" s="57">
        <f t="shared" si="0"/>
        <v>77.445999999999998</v>
      </c>
      <c r="O8" s="57" t="s">
        <v>28</v>
      </c>
      <c r="P8" s="57" t="s">
        <v>29</v>
      </c>
    </row>
    <row r="9" spans="1:18" ht="24.95" customHeight="1">
      <c r="A9" s="57">
        <v>5</v>
      </c>
      <c r="B9" s="59">
        <v>2203242048</v>
      </c>
      <c r="C9" s="57" t="s">
        <v>866</v>
      </c>
      <c r="D9" s="57">
        <v>89.6</v>
      </c>
      <c r="E9" s="57">
        <v>17.920000000000002</v>
      </c>
      <c r="F9" s="57">
        <v>71.180000000000007</v>
      </c>
      <c r="G9" s="57">
        <v>0.1</v>
      </c>
      <c r="H9" s="57">
        <v>42.71</v>
      </c>
      <c r="I9" s="57">
        <v>0</v>
      </c>
      <c r="J9" s="57">
        <v>86.5</v>
      </c>
      <c r="K9" s="57">
        <v>8.65</v>
      </c>
      <c r="L9" s="57">
        <v>80</v>
      </c>
      <c r="M9" s="57">
        <v>8</v>
      </c>
      <c r="N9" s="57">
        <f t="shared" si="0"/>
        <v>77.337999999999994</v>
      </c>
      <c r="O9" s="57" t="s">
        <v>29</v>
      </c>
      <c r="P9" s="57" t="s">
        <v>29</v>
      </c>
    </row>
    <row r="10" spans="1:18" ht="27" customHeight="1">
      <c r="A10" s="57">
        <v>6</v>
      </c>
      <c r="B10" s="58">
        <v>2203241004</v>
      </c>
      <c r="C10" s="57" t="s">
        <v>867</v>
      </c>
      <c r="D10" s="57">
        <v>95.5</v>
      </c>
      <c r="E10" s="57">
        <v>19.100000000000001</v>
      </c>
      <c r="F10" s="57">
        <v>67.66</v>
      </c>
      <c r="G10" s="57">
        <v>0.36</v>
      </c>
      <c r="H10" s="57">
        <v>40.811999999999998</v>
      </c>
      <c r="I10" s="57">
        <v>0</v>
      </c>
      <c r="J10" s="57">
        <v>71.3</v>
      </c>
      <c r="K10" s="57">
        <v>7.13</v>
      </c>
      <c r="L10" s="57">
        <v>93.5</v>
      </c>
      <c r="M10" s="57">
        <v>9.35</v>
      </c>
      <c r="N10" s="57">
        <f t="shared" si="0"/>
        <v>76.391999999999996</v>
      </c>
      <c r="O10" s="57" t="s">
        <v>29</v>
      </c>
      <c r="P10" s="60" t="s">
        <v>29</v>
      </c>
    </row>
    <row r="11" spans="1:18" ht="27" customHeight="1">
      <c r="A11" s="57">
        <v>7</v>
      </c>
      <c r="B11" s="57">
        <v>2203242020</v>
      </c>
      <c r="C11" s="57" t="s">
        <v>868</v>
      </c>
      <c r="D11" s="57">
        <v>88.6</v>
      </c>
      <c r="E11" s="57">
        <v>17.72</v>
      </c>
      <c r="F11" s="57">
        <v>71.191999999999993</v>
      </c>
      <c r="G11" s="57">
        <v>0.12</v>
      </c>
      <c r="H11" s="57">
        <v>42.679200000000002</v>
      </c>
      <c r="I11" s="57">
        <v>0.12</v>
      </c>
      <c r="J11" s="57">
        <v>71.5</v>
      </c>
      <c r="K11" s="57">
        <v>7.15</v>
      </c>
      <c r="L11" s="57">
        <v>86</v>
      </c>
      <c r="M11" s="57">
        <v>8.6</v>
      </c>
      <c r="N11" s="57">
        <f t="shared" si="0"/>
        <v>76.257199999999997</v>
      </c>
      <c r="O11" s="57" t="s">
        <v>29</v>
      </c>
      <c r="P11" s="57" t="s">
        <v>29</v>
      </c>
    </row>
    <row r="12" spans="1:18" ht="27" customHeight="1">
      <c r="A12" s="57">
        <v>8</v>
      </c>
      <c r="B12" s="57">
        <v>2203242022</v>
      </c>
      <c r="C12" s="57" t="s">
        <v>869</v>
      </c>
      <c r="D12" s="57">
        <v>94.6</v>
      </c>
      <c r="E12" s="57">
        <v>18.920000000000002</v>
      </c>
      <c r="F12" s="57">
        <v>67.688000000000002</v>
      </c>
      <c r="G12" s="57">
        <v>0.05</v>
      </c>
      <c r="H12" s="57">
        <v>67.738</v>
      </c>
      <c r="I12" s="57">
        <v>0.05</v>
      </c>
      <c r="J12" s="57">
        <v>75</v>
      </c>
      <c r="K12" s="57">
        <v>7.5</v>
      </c>
      <c r="L12" s="57">
        <v>87</v>
      </c>
      <c r="M12" s="57">
        <v>8.6999999999999993</v>
      </c>
      <c r="N12" s="57">
        <f t="shared" si="0"/>
        <v>75.762799999999999</v>
      </c>
      <c r="O12" s="57" t="s">
        <v>29</v>
      </c>
      <c r="P12" s="57" t="s">
        <v>29</v>
      </c>
    </row>
    <row r="13" spans="1:18" ht="27" customHeight="1">
      <c r="A13" s="57">
        <v>9</v>
      </c>
      <c r="B13" s="57">
        <v>2203242003</v>
      </c>
      <c r="C13" s="57" t="s">
        <v>870</v>
      </c>
      <c r="D13" s="57">
        <v>80.599999999999994</v>
      </c>
      <c r="E13" s="57">
        <v>16.12</v>
      </c>
      <c r="F13" s="57">
        <v>72.319999999999993</v>
      </c>
      <c r="G13" s="57">
        <v>0.09</v>
      </c>
      <c r="H13" s="57">
        <v>43.445999999999998</v>
      </c>
      <c r="I13" s="57">
        <v>0.09</v>
      </c>
      <c r="J13" s="57">
        <v>72</v>
      </c>
      <c r="K13" s="57">
        <v>7.2</v>
      </c>
      <c r="L13" s="57">
        <v>86</v>
      </c>
      <c r="M13" s="57">
        <v>8.6</v>
      </c>
      <c r="N13" s="57">
        <f t="shared" si="0"/>
        <v>75.366</v>
      </c>
      <c r="O13" s="57" t="s">
        <v>28</v>
      </c>
      <c r="P13" s="57" t="s">
        <v>29</v>
      </c>
    </row>
    <row r="14" spans="1:18" ht="27" customHeight="1">
      <c r="A14" s="57">
        <v>10</v>
      </c>
      <c r="B14" s="57">
        <v>2203242036</v>
      </c>
      <c r="C14" s="57" t="s">
        <v>871</v>
      </c>
      <c r="D14" s="57">
        <v>89.6</v>
      </c>
      <c r="E14" s="57">
        <v>17.920000000000002</v>
      </c>
      <c r="F14" s="57">
        <v>67.37</v>
      </c>
      <c r="G14" s="57">
        <v>0</v>
      </c>
      <c r="H14" s="57">
        <v>40.42</v>
      </c>
      <c r="I14" s="57">
        <v>0</v>
      </c>
      <c r="J14" s="57">
        <v>72.3</v>
      </c>
      <c r="K14" s="57">
        <v>7.23</v>
      </c>
      <c r="L14" s="57">
        <v>89.5</v>
      </c>
      <c r="M14" s="57">
        <v>8.9499999999999993</v>
      </c>
      <c r="N14" s="57">
        <f t="shared" si="0"/>
        <v>74.522000000000006</v>
      </c>
      <c r="O14" s="57" t="s">
        <v>28</v>
      </c>
      <c r="P14" s="57" t="s">
        <v>162</v>
      </c>
    </row>
    <row r="15" spans="1:18" ht="27" customHeight="1">
      <c r="A15" s="57">
        <v>11</v>
      </c>
      <c r="B15" s="57">
        <v>2203242029</v>
      </c>
      <c r="C15" s="57" t="s">
        <v>872</v>
      </c>
      <c r="D15" s="57">
        <v>82.6</v>
      </c>
      <c r="E15" s="57">
        <v>16.52</v>
      </c>
      <c r="F15" s="57">
        <v>70.007999999999996</v>
      </c>
      <c r="G15" s="57">
        <v>0</v>
      </c>
      <c r="H15" s="57">
        <v>42.004800000000003</v>
      </c>
      <c r="I15" s="57">
        <v>0</v>
      </c>
      <c r="J15" s="57">
        <v>72</v>
      </c>
      <c r="K15" s="57">
        <v>7.2</v>
      </c>
      <c r="L15" s="57">
        <v>87</v>
      </c>
      <c r="M15" s="57">
        <v>8.6999999999999993</v>
      </c>
      <c r="N15" s="57">
        <f t="shared" si="0"/>
        <v>74.424800000000005</v>
      </c>
      <c r="O15" s="57" t="s">
        <v>28</v>
      </c>
      <c r="P15" s="57" t="s">
        <v>28</v>
      </c>
    </row>
    <row r="16" spans="1:18" ht="27" customHeight="1">
      <c r="A16" s="57">
        <v>12</v>
      </c>
      <c r="B16" s="57">
        <v>2203242002</v>
      </c>
      <c r="C16" s="57" t="s">
        <v>873</v>
      </c>
      <c r="D16" s="57">
        <v>90.1</v>
      </c>
      <c r="E16" s="57">
        <v>18.02</v>
      </c>
      <c r="F16" s="57">
        <v>67.900000000000006</v>
      </c>
      <c r="G16" s="57">
        <v>0</v>
      </c>
      <c r="H16" s="57">
        <v>40.74</v>
      </c>
      <c r="I16" s="57">
        <v>0</v>
      </c>
      <c r="J16" s="57">
        <v>70</v>
      </c>
      <c r="K16" s="57">
        <v>7</v>
      </c>
      <c r="L16" s="57">
        <v>82</v>
      </c>
      <c r="M16" s="57">
        <v>8.1999999999999993</v>
      </c>
      <c r="N16" s="57">
        <f t="shared" si="0"/>
        <v>73.959999999999994</v>
      </c>
      <c r="O16" s="57" t="s">
        <v>28</v>
      </c>
      <c r="P16" s="57" t="s">
        <v>28</v>
      </c>
    </row>
    <row r="17" spans="1:16" ht="27" customHeight="1">
      <c r="A17" s="57">
        <v>13</v>
      </c>
      <c r="B17" s="57">
        <v>2203242044</v>
      </c>
      <c r="C17" s="57" t="s">
        <v>874</v>
      </c>
      <c r="D17" s="57">
        <v>81.099999999999994</v>
      </c>
      <c r="E17" s="57">
        <v>16.22</v>
      </c>
      <c r="F17" s="57">
        <v>69.540000000000006</v>
      </c>
      <c r="G17" s="57">
        <v>0.1</v>
      </c>
      <c r="H17" s="57">
        <v>39.630000000000003</v>
      </c>
      <c r="I17" s="57">
        <v>0</v>
      </c>
      <c r="J17" s="57">
        <v>75</v>
      </c>
      <c r="K17" s="57">
        <v>7.5</v>
      </c>
      <c r="L17" s="57">
        <v>80.5</v>
      </c>
      <c r="M17" s="57">
        <v>8.0500000000000007</v>
      </c>
      <c r="N17" s="57">
        <f t="shared" si="0"/>
        <v>73.554000000000002</v>
      </c>
      <c r="O17" s="57" t="s">
        <v>28</v>
      </c>
      <c r="P17" s="57" t="s">
        <v>28</v>
      </c>
    </row>
    <row r="18" spans="1:16" ht="27" customHeight="1">
      <c r="A18" s="57">
        <v>14</v>
      </c>
      <c r="B18" s="57">
        <v>2203242011</v>
      </c>
      <c r="C18" s="57" t="s">
        <v>89</v>
      </c>
      <c r="D18" s="57">
        <v>80</v>
      </c>
      <c r="E18" s="57">
        <v>16</v>
      </c>
      <c r="F18" s="57">
        <v>70.5</v>
      </c>
      <c r="G18" s="57">
        <v>0</v>
      </c>
      <c r="H18" s="57">
        <v>42.3</v>
      </c>
      <c r="I18" s="57">
        <v>0</v>
      </c>
      <c r="J18" s="57">
        <v>70</v>
      </c>
      <c r="K18" s="57">
        <v>7</v>
      </c>
      <c r="L18" s="57">
        <v>81</v>
      </c>
      <c r="M18" s="57">
        <v>8.1</v>
      </c>
      <c r="N18" s="57">
        <f t="shared" si="0"/>
        <v>73.400000000000006</v>
      </c>
      <c r="O18" s="57" t="s">
        <v>28</v>
      </c>
      <c r="P18" s="57" t="s">
        <v>28</v>
      </c>
    </row>
    <row r="19" spans="1:16" ht="27" customHeight="1">
      <c r="A19" s="57">
        <v>15</v>
      </c>
      <c r="B19" s="57">
        <v>2203242045</v>
      </c>
      <c r="C19" s="57" t="s">
        <v>875</v>
      </c>
      <c r="D19" s="57">
        <v>83.1</v>
      </c>
      <c r="E19" s="57">
        <v>16.62</v>
      </c>
      <c r="F19" s="57">
        <v>68.516000000000005</v>
      </c>
      <c r="G19" s="57">
        <v>0</v>
      </c>
      <c r="H19" s="57">
        <v>41.11</v>
      </c>
      <c r="I19" s="57">
        <v>0</v>
      </c>
      <c r="J19" s="57">
        <v>71</v>
      </c>
      <c r="K19" s="57">
        <v>7.1</v>
      </c>
      <c r="L19" s="57">
        <v>82.5</v>
      </c>
      <c r="M19" s="57">
        <v>8.25</v>
      </c>
      <c r="N19" s="57">
        <f t="shared" si="0"/>
        <v>73.079599999999999</v>
      </c>
      <c r="O19" s="57" t="s">
        <v>29</v>
      </c>
      <c r="P19" s="57" t="s">
        <v>28</v>
      </c>
    </row>
    <row r="20" spans="1:16" ht="27" customHeight="1">
      <c r="A20" s="57">
        <v>16</v>
      </c>
      <c r="B20" s="57">
        <v>2203241001</v>
      </c>
      <c r="C20" s="57" t="s">
        <v>876</v>
      </c>
      <c r="D20" s="57">
        <v>87</v>
      </c>
      <c r="E20" s="57">
        <v>17.399999999999999</v>
      </c>
      <c r="F20" s="57">
        <v>66.903999999999996</v>
      </c>
      <c r="G20" s="57">
        <v>0.19</v>
      </c>
      <c r="H20" s="57">
        <v>40.184399999999997</v>
      </c>
      <c r="I20" s="57">
        <v>0.19</v>
      </c>
      <c r="J20" s="57">
        <v>71.8</v>
      </c>
      <c r="K20" s="57">
        <v>7.18</v>
      </c>
      <c r="L20" s="57">
        <v>82</v>
      </c>
      <c r="M20" s="57">
        <v>8.1999999999999993</v>
      </c>
      <c r="N20" s="57">
        <f t="shared" si="0"/>
        <v>73.0364</v>
      </c>
      <c r="O20" s="57" t="s">
        <v>28</v>
      </c>
      <c r="P20" s="57" t="s">
        <v>28</v>
      </c>
    </row>
    <row r="21" spans="1:16" ht="27" customHeight="1">
      <c r="A21" s="57">
        <v>17</v>
      </c>
      <c r="B21" s="57">
        <v>2203242040</v>
      </c>
      <c r="C21" s="57" t="s">
        <v>877</v>
      </c>
      <c r="D21" s="57">
        <v>91.1</v>
      </c>
      <c r="E21" s="57">
        <v>18.22</v>
      </c>
      <c r="F21" s="57">
        <v>64.007999999999996</v>
      </c>
      <c r="G21" s="57">
        <v>0</v>
      </c>
      <c r="H21" s="57">
        <v>38.405000000000001</v>
      </c>
      <c r="I21" s="57">
        <v>0</v>
      </c>
      <c r="J21" s="57">
        <v>75</v>
      </c>
      <c r="K21" s="57">
        <v>7.5</v>
      </c>
      <c r="L21" s="57">
        <v>88</v>
      </c>
      <c r="M21" s="57">
        <v>8.8000000000000007</v>
      </c>
      <c r="N21" s="57">
        <f t="shared" si="0"/>
        <v>72.924800000000005</v>
      </c>
      <c r="O21" s="57" t="s">
        <v>28</v>
      </c>
      <c r="P21" s="57" t="s">
        <v>28</v>
      </c>
    </row>
    <row r="22" spans="1:16" ht="27" customHeight="1">
      <c r="A22" s="57">
        <v>18</v>
      </c>
      <c r="B22" s="58">
        <v>2203241023</v>
      </c>
      <c r="C22" s="57" t="s">
        <v>878</v>
      </c>
      <c r="D22" s="57">
        <v>81</v>
      </c>
      <c r="E22" s="57">
        <v>16.2</v>
      </c>
      <c r="F22" s="57">
        <v>70.400000000000006</v>
      </c>
      <c r="G22" s="57">
        <v>0</v>
      </c>
      <c r="H22" s="57">
        <v>42.246000000000002</v>
      </c>
      <c r="I22" s="57">
        <v>0.01</v>
      </c>
      <c r="J22" s="57">
        <v>71</v>
      </c>
      <c r="K22" s="57">
        <v>7.1</v>
      </c>
      <c r="L22" s="57">
        <v>72.5</v>
      </c>
      <c r="M22" s="57">
        <v>7.25</v>
      </c>
      <c r="N22" s="57">
        <f t="shared" si="0"/>
        <v>72.790000000000006</v>
      </c>
      <c r="O22" s="57" t="s">
        <v>28</v>
      </c>
      <c r="P22" s="57" t="s">
        <v>28</v>
      </c>
    </row>
    <row r="23" spans="1:16" ht="27" customHeight="1">
      <c r="A23" s="57">
        <v>19</v>
      </c>
      <c r="B23" s="57">
        <v>2203241024</v>
      </c>
      <c r="C23" s="58" t="s">
        <v>879</v>
      </c>
      <c r="D23" s="57">
        <v>82.5</v>
      </c>
      <c r="E23" s="57">
        <v>16.5</v>
      </c>
      <c r="F23" s="57">
        <v>66.135999999999996</v>
      </c>
      <c r="G23" s="57">
        <v>0.18</v>
      </c>
      <c r="H23" s="57">
        <v>39.7896</v>
      </c>
      <c r="I23" s="57">
        <v>0.18</v>
      </c>
      <c r="J23" s="57">
        <v>71.400000000000006</v>
      </c>
      <c r="K23" s="57">
        <v>7.14</v>
      </c>
      <c r="L23" s="57">
        <v>93.5</v>
      </c>
      <c r="M23" s="57">
        <v>9.35</v>
      </c>
      <c r="N23" s="57">
        <f t="shared" si="0"/>
        <v>72.779600000000002</v>
      </c>
      <c r="O23" s="57" t="s">
        <v>28</v>
      </c>
      <c r="P23" s="57" t="s">
        <v>28</v>
      </c>
    </row>
    <row r="24" spans="1:16" ht="27" customHeight="1">
      <c r="A24" s="57">
        <v>20</v>
      </c>
      <c r="B24" s="57">
        <v>2203242019</v>
      </c>
      <c r="C24" s="57" t="s">
        <v>880</v>
      </c>
      <c r="D24" s="57">
        <v>86.1</v>
      </c>
      <c r="E24" s="57">
        <v>17.22</v>
      </c>
      <c r="F24" s="57">
        <v>65.58</v>
      </c>
      <c r="G24" s="57">
        <v>0</v>
      </c>
      <c r="H24" s="57">
        <v>39.347999999999999</v>
      </c>
      <c r="I24" s="57">
        <v>0</v>
      </c>
      <c r="J24" s="57">
        <v>71</v>
      </c>
      <c r="K24" s="57">
        <v>7.1</v>
      </c>
      <c r="L24" s="57">
        <v>86</v>
      </c>
      <c r="M24" s="57">
        <v>8.6</v>
      </c>
      <c r="N24" s="57">
        <f t="shared" si="0"/>
        <v>72.268000000000001</v>
      </c>
      <c r="O24" s="57" t="s">
        <v>29</v>
      </c>
      <c r="P24" s="57" t="s">
        <v>28</v>
      </c>
    </row>
    <row r="25" spans="1:16" ht="27" customHeight="1">
      <c r="A25" s="57">
        <v>21</v>
      </c>
      <c r="B25" s="57">
        <v>2203242009</v>
      </c>
      <c r="C25" s="57" t="s">
        <v>881</v>
      </c>
      <c r="D25" s="57">
        <v>81.599999999999994</v>
      </c>
      <c r="E25" s="57">
        <v>16.32</v>
      </c>
      <c r="F25" s="57">
        <v>67.34</v>
      </c>
      <c r="G25" s="57">
        <v>0.45</v>
      </c>
      <c r="H25" s="57">
        <v>40.673999999999999</v>
      </c>
      <c r="I25" s="57">
        <v>0.45</v>
      </c>
      <c r="J25" s="57">
        <v>71.5</v>
      </c>
      <c r="K25" s="57">
        <v>7.15</v>
      </c>
      <c r="L25" s="57">
        <v>81</v>
      </c>
      <c r="M25" s="57">
        <v>8.1</v>
      </c>
      <c r="N25" s="57">
        <f t="shared" si="0"/>
        <v>72.244</v>
      </c>
      <c r="O25" s="57" t="s">
        <v>28</v>
      </c>
      <c r="P25" s="64" t="s">
        <v>28</v>
      </c>
    </row>
    <row r="26" spans="1:16" ht="27" customHeight="1">
      <c r="A26" s="57">
        <v>22</v>
      </c>
      <c r="B26" s="57">
        <v>2203241006</v>
      </c>
      <c r="C26" s="60" t="s">
        <v>882</v>
      </c>
      <c r="D26" s="57">
        <v>85</v>
      </c>
      <c r="E26" s="57">
        <v>17</v>
      </c>
      <c r="F26" s="57">
        <v>69.44</v>
      </c>
      <c r="G26" s="57">
        <v>0</v>
      </c>
      <c r="H26" s="57">
        <v>41.438400000000001</v>
      </c>
      <c r="I26" s="57">
        <v>0</v>
      </c>
      <c r="J26" s="57">
        <v>50.8</v>
      </c>
      <c r="K26" s="57">
        <v>5.08</v>
      </c>
      <c r="L26" s="57">
        <v>82</v>
      </c>
      <c r="M26" s="57">
        <v>8.1999999999999993</v>
      </c>
      <c r="N26" s="57">
        <f t="shared" si="0"/>
        <v>71.944000000000003</v>
      </c>
      <c r="O26" s="60" t="s">
        <v>28</v>
      </c>
      <c r="P26" s="60" t="s">
        <v>28</v>
      </c>
    </row>
    <row r="27" spans="1:16" ht="27" customHeight="1">
      <c r="A27" s="57">
        <v>23</v>
      </c>
      <c r="B27" s="58">
        <v>2203241032</v>
      </c>
      <c r="C27" s="60" t="s">
        <v>883</v>
      </c>
      <c r="D27" s="57">
        <v>91</v>
      </c>
      <c r="E27" s="60" t="s">
        <v>884</v>
      </c>
      <c r="F27" s="57">
        <v>62.89</v>
      </c>
      <c r="G27" s="57">
        <v>0</v>
      </c>
      <c r="H27" s="57">
        <v>37.734000000000002</v>
      </c>
      <c r="I27" s="57">
        <v>0</v>
      </c>
      <c r="J27" s="57">
        <v>70.8</v>
      </c>
      <c r="K27" s="57">
        <v>7.08</v>
      </c>
      <c r="L27" s="57">
        <v>89</v>
      </c>
      <c r="M27" s="57">
        <v>8.9</v>
      </c>
      <c r="N27" s="57">
        <f t="shared" si="0"/>
        <v>71.914000000000001</v>
      </c>
      <c r="O27" s="60" t="s">
        <v>28</v>
      </c>
      <c r="P27" s="60" t="s">
        <v>28</v>
      </c>
    </row>
    <row r="28" spans="1:16" ht="27" customHeight="1">
      <c r="A28" s="57">
        <v>24</v>
      </c>
      <c r="B28" s="57">
        <v>2203242039</v>
      </c>
      <c r="C28" s="57" t="s">
        <v>885</v>
      </c>
      <c r="D28" s="57">
        <v>82.3</v>
      </c>
      <c r="E28" s="57">
        <v>16.46</v>
      </c>
      <c r="F28" s="57">
        <v>66.744</v>
      </c>
      <c r="G28" s="57">
        <v>0</v>
      </c>
      <c r="H28" s="57">
        <v>40.046399999999998</v>
      </c>
      <c r="I28" s="57">
        <v>0</v>
      </c>
      <c r="J28" s="57">
        <v>70.5</v>
      </c>
      <c r="K28" s="57">
        <v>7.05</v>
      </c>
      <c r="L28" s="57">
        <v>82</v>
      </c>
      <c r="M28" s="57">
        <v>8.1999999999999993</v>
      </c>
      <c r="N28" s="57">
        <f t="shared" si="0"/>
        <v>71.756399999999999</v>
      </c>
      <c r="O28" s="57" t="s">
        <v>28</v>
      </c>
      <c r="P28" s="57" t="s">
        <v>28</v>
      </c>
    </row>
    <row r="29" spans="1:16" ht="27" customHeight="1">
      <c r="A29" s="57">
        <v>25</v>
      </c>
      <c r="B29" s="58">
        <v>2203241035</v>
      </c>
      <c r="C29" s="60" t="s">
        <v>886</v>
      </c>
      <c r="D29" s="57">
        <v>81.7</v>
      </c>
      <c r="E29" s="57">
        <v>16.34</v>
      </c>
      <c r="F29" s="57">
        <v>66.272000000000006</v>
      </c>
      <c r="G29" s="57">
        <v>0</v>
      </c>
      <c r="H29" s="57">
        <v>39.883200000000002</v>
      </c>
      <c r="I29" s="57">
        <v>0</v>
      </c>
      <c r="J29" s="57">
        <v>70.5</v>
      </c>
      <c r="K29" s="57" t="s">
        <v>887</v>
      </c>
      <c r="L29" s="57">
        <v>86</v>
      </c>
      <c r="M29" s="57">
        <v>8.6</v>
      </c>
      <c r="N29" s="57">
        <f t="shared" si="0"/>
        <v>71.753200000000007</v>
      </c>
      <c r="O29" s="60" t="s">
        <v>28</v>
      </c>
      <c r="P29" s="60" t="s">
        <v>28</v>
      </c>
    </row>
    <row r="30" spans="1:16" ht="27" customHeight="1">
      <c r="A30" s="57">
        <v>26</v>
      </c>
      <c r="B30" s="57">
        <v>2203242001</v>
      </c>
      <c r="C30" s="57" t="s">
        <v>888</v>
      </c>
      <c r="D30" s="57">
        <v>80.5</v>
      </c>
      <c r="E30" s="57">
        <v>16.100000000000001</v>
      </c>
      <c r="F30" s="57">
        <v>66.784000000000006</v>
      </c>
      <c r="G30" s="57">
        <v>0</v>
      </c>
      <c r="H30" s="57">
        <v>40.070399999999999</v>
      </c>
      <c r="I30" s="57">
        <v>0</v>
      </c>
      <c r="J30" s="57">
        <v>75</v>
      </c>
      <c r="K30" s="57">
        <v>7.5</v>
      </c>
      <c r="L30" s="57">
        <v>80.5</v>
      </c>
      <c r="M30" s="57">
        <v>8.0500000000000007</v>
      </c>
      <c r="N30" s="57">
        <f t="shared" si="0"/>
        <v>71.720399999999998</v>
      </c>
      <c r="O30" s="57" t="s">
        <v>28</v>
      </c>
      <c r="P30" s="57" t="s">
        <v>28</v>
      </c>
    </row>
    <row r="31" spans="1:16" ht="27" customHeight="1">
      <c r="A31" s="57">
        <v>27</v>
      </c>
      <c r="B31" s="58">
        <v>2203241039</v>
      </c>
      <c r="C31" s="57" t="s">
        <v>889</v>
      </c>
      <c r="D31" s="57">
        <v>82</v>
      </c>
      <c r="E31" s="57">
        <v>16.399999999999999</v>
      </c>
      <c r="F31" s="57">
        <v>66.191999999999993</v>
      </c>
      <c r="G31" s="57">
        <v>0.67</v>
      </c>
      <c r="H31" s="57">
        <v>40.117199999999997</v>
      </c>
      <c r="I31" s="57">
        <v>0.67</v>
      </c>
      <c r="J31" s="57">
        <v>70</v>
      </c>
      <c r="K31" s="57">
        <v>7</v>
      </c>
      <c r="L31" s="57">
        <v>82</v>
      </c>
      <c r="M31" s="57">
        <v>8.1999999999999993</v>
      </c>
      <c r="N31" s="57">
        <f t="shared" si="0"/>
        <v>71.717200000000005</v>
      </c>
      <c r="O31" s="57" t="s">
        <v>28</v>
      </c>
      <c r="P31" s="57" t="s">
        <v>28</v>
      </c>
    </row>
    <row r="32" spans="1:16" ht="27" customHeight="1">
      <c r="A32" s="57">
        <v>28</v>
      </c>
      <c r="B32" s="58">
        <v>2203241013</v>
      </c>
      <c r="C32" s="57" t="s">
        <v>890</v>
      </c>
      <c r="D32" s="57">
        <v>80.5</v>
      </c>
      <c r="E32" s="57">
        <v>16.100000000000001</v>
      </c>
      <c r="F32" s="57">
        <v>65.272000000000006</v>
      </c>
      <c r="G32" s="57">
        <v>0.08</v>
      </c>
      <c r="H32" s="57">
        <v>39.163200000000003</v>
      </c>
      <c r="I32" s="57">
        <v>0.08</v>
      </c>
      <c r="J32" s="57">
        <v>71.099999999999994</v>
      </c>
      <c r="K32" s="57">
        <v>7.11</v>
      </c>
      <c r="L32" s="57">
        <v>92.5</v>
      </c>
      <c r="M32" s="57">
        <v>9.25</v>
      </c>
      <c r="N32" s="57">
        <f t="shared" si="0"/>
        <v>71.671199999999999</v>
      </c>
      <c r="O32" s="57" t="s">
        <v>28</v>
      </c>
      <c r="P32" s="57" t="s">
        <v>28</v>
      </c>
    </row>
    <row r="33" spans="1:16" ht="27" customHeight="1">
      <c r="A33" s="57">
        <v>29</v>
      </c>
      <c r="B33" s="57">
        <v>2203242015</v>
      </c>
      <c r="C33" s="57" t="s">
        <v>891</v>
      </c>
      <c r="D33" s="57">
        <v>71.5</v>
      </c>
      <c r="E33" s="57">
        <v>14.3</v>
      </c>
      <c r="F33" s="57">
        <v>72.087999999999994</v>
      </c>
      <c r="G33" s="57">
        <v>0</v>
      </c>
      <c r="H33" s="57">
        <v>42.3384</v>
      </c>
      <c r="I33" s="57">
        <v>0</v>
      </c>
      <c r="J33" s="57">
        <v>70</v>
      </c>
      <c r="K33" s="57">
        <v>7</v>
      </c>
      <c r="L33" s="57">
        <v>70</v>
      </c>
      <c r="M33" s="57">
        <v>7</v>
      </c>
      <c r="N33" s="57">
        <f t="shared" si="0"/>
        <v>71.552800000000005</v>
      </c>
      <c r="O33" s="57" t="s">
        <v>28</v>
      </c>
      <c r="P33" s="57" t="s">
        <v>28</v>
      </c>
    </row>
    <row r="34" spans="1:16" ht="27" customHeight="1">
      <c r="A34" s="57">
        <v>30</v>
      </c>
      <c r="B34" s="61">
        <v>2203241016</v>
      </c>
      <c r="C34" s="62" t="s">
        <v>892</v>
      </c>
      <c r="D34" s="62">
        <v>82</v>
      </c>
      <c r="E34" s="62">
        <v>16.399999999999999</v>
      </c>
      <c r="F34" s="62">
        <v>64.572000000000003</v>
      </c>
      <c r="G34" s="62">
        <v>0.38</v>
      </c>
      <c r="H34" s="62">
        <v>38.743200000000002</v>
      </c>
      <c r="I34" s="62">
        <v>0.38</v>
      </c>
      <c r="J34" s="62">
        <v>80</v>
      </c>
      <c r="K34" s="62">
        <v>8</v>
      </c>
      <c r="L34" s="62">
        <v>81.5</v>
      </c>
      <c r="M34" s="62">
        <v>8.15</v>
      </c>
      <c r="N34" s="57">
        <f t="shared" si="0"/>
        <v>71.521199999999993</v>
      </c>
      <c r="O34" s="62" t="s">
        <v>28</v>
      </c>
      <c r="P34" s="62" t="s">
        <v>28</v>
      </c>
    </row>
    <row r="35" spans="1:16" ht="27" customHeight="1">
      <c r="A35" s="57">
        <v>31</v>
      </c>
      <c r="B35" s="58">
        <v>2203241029</v>
      </c>
      <c r="C35" s="57" t="s">
        <v>893</v>
      </c>
      <c r="D35" s="57">
        <v>87</v>
      </c>
      <c r="E35" s="57">
        <v>17.399999999999999</v>
      </c>
      <c r="F35" s="57">
        <v>64.671999999999997</v>
      </c>
      <c r="G35" s="57">
        <v>0</v>
      </c>
      <c r="H35" s="57">
        <v>38.803199999999997</v>
      </c>
      <c r="I35" s="57">
        <v>0</v>
      </c>
      <c r="J35" s="57">
        <v>71.3</v>
      </c>
      <c r="K35" s="57">
        <v>7.13</v>
      </c>
      <c r="L35" s="57">
        <v>80.5</v>
      </c>
      <c r="M35" s="57">
        <v>8.0500000000000007</v>
      </c>
      <c r="N35" s="57">
        <f t="shared" si="0"/>
        <v>71.383200000000002</v>
      </c>
      <c r="O35" s="57" t="s">
        <v>29</v>
      </c>
      <c r="P35" s="57" t="s">
        <v>28</v>
      </c>
    </row>
    <row r="36" spans="1:16" ht="27" customHeight="1">
      <c r="A36" s="57">
        <v>32</v>
      </c>
      <c r="B36" s="57">
        <v>2203242012</v>
      </c>
      <c r="C36" s="57" t="s">
        <v>894</v>
      </c>
      <c r="D36" s="57">
        <v>83.6</v>
      </c>
      <c r="E36" s="57">
        <v>16.72</v>
      </c>
      <c r="F36" s="57">
        <v>64.924000000000007</v>
      </c>
      <c r="G36" s="57">
        <v>0</v>
      </c>
      <c r="H36" s="57">
        <v>38.9544</v>
      </c>
      <c r="I36" s="57">
        <v>0</v>
      </c>
      <c r="J36" s="57">
        <v>70</v>
      </c>
      <c r="K36" s="57">
        <v>7</v>
      </c>
      <c r="L36" s="57">
        <v>84.5</v>
      </c>
      <c r="M36" s="57">
        <v>8.4499999999999993</v>
      </c>
      <c r="N36" s="57">
        <f t="shared" si="0"/>
        <v>71.124399999999994</v>
      </c>
      <c r="O36" s="57" t="s">
        <v>28</v>
      </c>
      <c r="P36" s="57" t="s">
        <v>28</v>
      </c>
    </row>
    <row r="37" spans="1:16" ht="27" customHeight="1">
      <c r="A37" s="57">
        <v>33</v>
      </c>
      <c r="B37" s="57">
        <v>2203242010</v>
      </c>
      <c r="C37" s="57" t="s">
        <v>895</v>
      </c>
      <c r="D37" s="57">
        <v>87.1</v>
      </c>
      <c r="E37" s="57">
        <v>17.420000000000002</v>
      </c>
      <c r="F37" s="57">
        <v>63.21</v>
      </c>
      <c r="G37" s="57">
        <v>0.47</v>
      </c>
      <c r="H37" s="57">
        <v>37.926000000000002</v>
      </c>
      <c r="I37" s="57">
        <v>0.47</v>
      </c>
      <c r="J37" s="57">
        <v>71</v>
      </c>
      <c r="K37" s="57">
        <v>7.1</v>
      </c>
      <c r="L37" s="57">
        <v>82</v>
      </c>
      <c r="M37" s="57">
        <v>8.1999999999999993</v>
      </c>
      <c r="N37" s="57">
        <f t="shared" si="0"/>
        <v>70.927999999999997</v>
      </c>
      <c r="O37" s="57" t="s">
        <v>28</v>
      </c>
      <c r="P37" s="57" t="s">
        <v>28</v>
      </c>
    </row>
    <row r="38" spans="1:16" ht="27" customHeight="1">
      <c r="A38" s="57">
        <v>34</v>
      </c>
      <c r="B38" s="61">
        <v>2203241015</v>
      </c>
      <c r="C38" s="62" t="s">
        <v>896</v>
      </c>
      <c r="D38" s="62">
        <v>80</v>
      </c>
      <c r="E38" s="62">
        <v>16</v>
      </c>
      <c r="F38" s="62">
        <v>67.731999999999999</v>
      </c>
      <c r="G38" s="62">
        <v>0</v>
      </c>
      <c r="H38" s="62">
        <v>40.459200000000003</v>
      </c>
      <c r="I38" s="62">
        <v>0</v>
      </c>
      <c r="J38" s="62">
        <v>60</v>
      </c>
      <c r="K38" s="62">
        <v>6</v>
      </c>
      <c r="L38" s="62">
        <v>81</v>
      </c>
      <c r="M38" s="62">
        <v>8.1</v>
      </c>
      <c r="N38" s="57">
        <f t="shared" si="0"/>
        <v>70.739199999999997</v>
      </c>
      <c r="O38" s="62" t="s">
        <v>28</v>
      </c>
      <c r="P38" s="62" t="s">
        <v>28</v>
      </c>
    </row>
    <row r="39" spans="1:16" ht="27" customHeight="1">
      <c r="A39" s="57">
        <v>35</v>
      </c>
      <c r="B39" s="57">
        <v>2203242008</v>
      </c>
      <c r="C39" s="57" t="s">
        <v>897</v>
      </c>
      <c r="D39" s="57">
        <v>83.1</v>
      </c>
      <c r="E39" s="57">
        <v>16.62</v>
      </c>
      <c r="F39" s="57">
        <v>63.415999999999997</v>
      </c>
      <c r="G39" s="57">
        <v>0.4</v>
      </c>
      <c r="H39" s="57">
        <v>38.6496</v>
      </c>
      <c r="I39" s="57">
        <v>0.4</v>
      </c>
      <c r="J39" s="57">
        <v>72</v>
      </c>
      <c r="K39" s="57">
        <v>7.2</v>
      </c>
      <c r="L39" s="57">
        <v>86</v>
      </c>
      <c r="M39" s="57">
        <v>8.6</v>
      </c>
      <c r="N39" s="57">
        <f t="shared" si="0"/>
        <v>70.709599999999995</v>
      </c>
      <c r="O39" s="57" t="s">
        <v>28</v>
      </c>
      <c r="P39" s="57" t="s">
        <v>28</v>
      </c>
    </row>
    <row r="40" spans="1:16" ht="27" customHeight="1">
      <c r="A40" s="57">
        <v>36</v>
      </c>
      <c r="B40" s="58">
        <v>2203241003</v>
      </c>
      <c r="C40" s="57" t="s">
        <v>898</v>
      </c>
      <c r="D40" s="57">
        <v>81</v>
      </c>
      <c r="E40" s="57">
        <v>16.2</v>
      </c>
      <c r="F40" s="57">
        <v>65.664000000000001</v>
      </c>
      <c r="G40" s="57">
        <v>0</v>
      </c>
      <c r="H40" s="57">
        <v>39.4</v>
      </c>
      <c r="I40" s="57">
        <v>0</v>
      </c>
      <c r="J40" s="57">
        <v>70</v>
      </c>
      <c r="K40" s="57">
        <v>7</v>
      </c>
      <c r="L40" s="57">
        <v>81</v>
      </c>
      <c r="M40" s="57">
        <v>8.1</v>
      </c>
      <c r="N40" s="57">
        <f t="shared" si="0"/>
        <v>70.698400000000007</v>
      </c>
      <c r="O40" s="57" t="s">
        <v>28</v>
      </c>
      <c r="P40" s="57" t="s">
        <v>28</v>
      </c>
    </row>
    <row r="41" spans="1:16" ht="27" customHeight="1">
      <c r="A41" s="57">
        <v>37</v>
      </c>
      <c r="B41" s="57">
        <v>2203241011</v>
      </c>
      <c r="C41" s="57" t="s">
        <v>899</v>
      </c>
      <c r="D41" s="57">
        <v>85</v>
      </c>
      <c r="E41" s="57">
        <v>17</v>
      </c>
      <c r="F41" s="57">
        <v>63.167999999999999</v>
      </c>
      <c r="G41" s="57">
        <v>0.27</v>
      </c>
      <c r="H41" s="57">
        <v>38.062800000000003</v>
      </c>
      <c r="I41" s="57">
        <v>0.27</v>
      </c>
      <c r="J41" s="57">
        <v>70.5</v>
      </c>
      <c r="K41" s="57">
        <v>7.05</v>
      </c>
      <c r="L41" s="57">
        <v>85</v>
      </c>
      <c r="M41" s="57">
        <v>8.5</v>
      </c>
      <c r="N41" s="57">
        <f t="shared" si="0"/>
        <v>70.612799999999993</v>
      </c>
      <c r="O41" s="57" t="s">
        <v>28</v>
      </c>
      <c r="P41" s="57" t="s">
        <v>28</v>
      </c>
    </row>
    <row r="42" spans="1:16" ht="27" customHeight="1">
      <c r="A42" s="57">
        <v>38</v>
      </c>
      <c r="B42" s="58">
        <v>2203241040</v>
      </c>
      <c r="C42" s="57" t="s">
        <v>900</v>
      </c>
      <c r="D42" s="57">
        <v>80</v>
      </c>
      <c r="E42" s="57">
        <v>16</v>
      </c>
      <c r="F42" s="57">
        <v>63.631999999999998</v>
      </c>
      <c r="G42" s="57">
        <v>0</v>
      </c>
      <c r="H42" s="57">
        <v>38.179200000000002</v>
      </c>
      <c r="I42" s="57">
        <v>0</v>
      </c>
      <c r="J42" s="57">
        <v>70</v>
      </c>
      <c r="K42" s="57">
        <v>7</v>
      </c>
      <c r="L42" s="57">
        <v>93.5</v>
      </c>
      <c r="M42" s="57">
        <v>9.35</v>
      </c>
      <c r="N42" s="57">
        <f t="shared" si="0"/>
        <v>70.529200000000003</v>
      </c>
      <c r="O42" s="57" t="s">
        <v>28</v>
      </c>
      <c r="P42" s="57" t="s">
        <v>28</v>
      </c>
    </row>
    <row r="43" spans="1:16" ht="27" customHeight="1">
      <c r="A43" s="57">
        <v>39</v>
      </c>
      <c r="B43" s="61">
        <v>2203241031</v>
      </c>
      <c r="C43" s="62" t="s">
        <v>901</v>
      </c>
      <c r="D43" s="62">
        <v>80.5</v>
      </c>
      <c r="E43" s="62">
        <v>16.100000000000001</v>
      </c>
      <c r="F43" s="62">
        <v>63.415999999999997</v>
      </c>
      <c r="G43" s="62">
        <v>0.39</v>
      </c>
      <c r="H43" s="62">
        <v>38.2836</v>
      </c>
      <c r="I43" s="62">
        <v>0.39</v>
      </c>
      <c r="J43" s="62">
        <v>76.8</v>
      </c>
      <c r="K43" s="62">
        <v>7.68</v>
      </c>
      <c r="L43" s="62">
        <v>84.5</v>
      </c>
      <c r="M43" s="62">
        <v>8.4499999999999993</v>
      </c>
      <c r="N43" s="57">
        <f t="shared" si="0"/>
        <v>70.513599999999997</v>
      </c>
      <c r="O43" s="62" t="s">
        <v>28</v>
      </c>
      <c r="P43" s="62" t="s">
        <v>28</v>
      </c>
    </row>
    <row r="44" spans="1:16" ht="27" customHeight="1">
      <c r="A44" s="57">
        <v>40</v>
      </c>
      <c r="B44" s="57">
        <v>2203242017</v>
      </c>
      <c r="C44" s="57" t="s">
        <v>902</v>
      </c>
      <c r="D44" s="57">
        <v>80</v>
      </c>
      <c r="E44" s="57">
        <v>16</v>
      </c>
      <c r="F44" s="57">
        <v>64.488</v>
      </c>
      <c r="G44" s="57">
        <v>0</v>
      </c>
      <c r="H44" s="57">
        <v>38.692799999999998</v>
      </c>
      <c r="I44" s="57">
        <v>0</v>
      </c>
      <c r="J44" s="57">
        <v>76.5</v>
      </c>
      <c r="K44" s="57">
        <v>7.65</v>
      </c>
      <c r="L44" s="57">
        <v>80.5</v>
      </c>
      <c r="M44" s="57">
        <v>8.0500000000000007</v>
      </c>
      <c r="N44" s="57">
        <f t="shared" si="0"/>
        <v>70.392799999999994</v>
      </c>
      <c r="O44" s="57" t="s">
        <v>28</v>
      </c>
      <c r="P44" s="57" t="s">
        <v>28</v>
      </c>
    </row>
    <row r="45" spans="1:16" ht="27" customHeight="1">
      <c r="A45" s="57">
        <v>41</v>
      </c>
      <c r="B45" s="58">
        <v>2203241038</v>
      </c>
      <c r="C45" s="57" t="s">
        <v>903</v>
      </c>
      <c r="D45" s="57">
        <v>87.5</v>
      </c>
      <c r="E45" s="57">
        <v>17.5</v>
      </c>
      <c r="F45" s="57">
        <v>61.624000000000002</v>
      </c>
      <c r="G45" s="57">
        <v>0.21</v>
      </c>
      <c r="H45" s="57">
        <v>37.1004</v>
      </c>
      <c r="I45" s="57">
        <v>0</v>
      </c>
      <c r="J45" s="57">
        <v>71.400000000000006</v>
      </c>
      <c r="K45" s="57">
        <v>7.14</v>
      </c>
      <c r="L45" s="57">
        <v>86.5</v>
      </c>
      <c r="M45" s="57">
        <v>8.65</v>
      </c>
      <c r="N45" s="57">
        <f t="shared" si="0"/>
        <v>70.3904</v>
      </c>
      <c r="O45" s="57" t="s">
        <v>28</v>
      </c>
      <c r="P45" s="57" t="s">
        <v>28</v>
      </c>
    </row>
    <row r="46" spans="1:16" ht="27" customHeight="1">
      <c r="A46" s="57">
        <v>42</v>
      </c>
      <c r="B46" s="57">
        <v>2203242050</v>
      </c>
      <c r="C46" s="57" t="s">
        <v>904</v>
      </c>
      <c r="D46" s="57">
        <v>81.599999999999994</v>
      </c>
      <c r="E46" s="57">
        <v>16.32</v>
      </c>
      <c r="F46" s="57">
        <v>64.587999999999994</v>
      </c>
      <c r="G46" s="57">
        <v>0</v>
      </c>
      <c r="H46" s="57">
        <v>38.752800000000001</v>
      </c>
      <c r="I46" s="57">
        <v>0</v>
      </c>
      <c r="J46" s="57">
        <v>70</v>
      </c>
      <c r="K46" s="57">
        <v>7</v>
      </c>
      <c r="L46" s="57">
        <v>80</v>
      </c>
      <c r="M46" s="57">
        <v>8</v>
      </c>
      <c r="N46" s="57">
        <f t="shared" si="0"/>
        <v>70.072800000000001</v>
      </c>
      <c r="O46" s="57" t="s">
        <v>28</v>
      </c>
      <c r="P46" s="57" t="s">
        <v>28</v>
      </c>
    </row>
    <row r="47" spans="1:16" ht="27" customHeight="1">
      <c r="A47" s="57">
        <v>43</v>
      </c>
      <c r="B47" s="58">
        <v>2203241037</v>
      </c>
      <c r="C47" s="57" t="s">
        <v>905</v>
      </c>
      <c r="D47" s="57">
        <v>80</v>
      </c>
      <c r="E47" s="57">
        <v>16</v>
      </c>
      <c r="F47" s="57">
        <v>64.48</v>
      </c>
      <c r="G47" s="57">
        <v>0</v>
      </c>
      <c r="H47" s="57">
        <v>38.08</v>
      </c>
      <c r="I47" s="57">
        <v>0</v>
      </c>
      <c r="J47" s="57">
        <v>70</v>
      </c>
      <c r="K47" s="57">
        <v>7</v>
      </c>
      <c r="L47" s="57">
        <v>81.5</v>
      </c>
      <c r="M47" s="57">
        <v>8.15</v>
      </c>
      <c r="N47" s="57">
        <f t="shared" si="0"/>
        <v>69.837999999999994</v>
      </c>
      <c r="O47" s="57" t="s">
        <v>28</v>
      </c>
      <c r="P47" s="57" t="s">
        <v>28</v>
      </c>
    </row>
    <row r="48" spans="1:16" ht="27" customHeight="1">
      <c r="A48" s="57">
        <v>44</v>
      </c>
      <c r="B48" s="57">
        <v>2203242046</v>
      </c>
      <c r="C48" s="57" t="s">
        <v>906</v>
      </c>
      <c r="D48" s="57">
        <v>80.599999999999994</v>
      </c>
      <c r="E48" s="57">
        <v>16.12</v>
      </c>
      <c r="F48" s="57">
        <v>64.12</v>
      </c>
      <c r="G48" s="57">
        <v>0</v>
      </c>
      <c r="H48" s="57">
        <v>38.472000000000001</v>
      </c>
      <c r="I48" s="57">
        <v>0</v>
      </c>
      <c r="J48" s="57">
        <v>70.5</v>
      </c>
      <c r="K48" s="57">
        <v>7.05</v>
      </c>
      <c r="L48" s="57">
        <v>80.5</v>
      </c>
      <c r="M48" s="57">
        <v>8.0500000000000007</v>
      </c>
      <c r="N48" s="57">
        <f t="shared" si="0"/>
        <v>69.691999999999993</v>
      </c>
      <c r="O48" s="57" t="s">
        <v>28</v>
      </c>
      <c r="P48" s="57" t="s">
        <v>28</v>
      </c>
    </row>
    <row r="49" spans="1:16" ht="27" customHeight="1">
      <c r="A49" s="57">
        <v>45</v>
      </c>
      <c r="B49" s="58">
        <v>2203241020</v>
      </c>
      <c r="C49" s="57" t="s">
        <v>907</v>
      </c>
      <c r="D49" s="57">
        <v>80</v>
      </c>
      <c r="E49" s="57">
        <v>16</v>
      </c>
      <c r="F49" s="57">
        <v>64.231999999999999</v>
      </c>
      <c r="G49" s="57">
        <v>0</v>
      </c>
      <c r="H49" s="57">
        <v>38.539200000000001</v>
      </c>
      <c r="I49" s="57">
        <v>0</v>
      </c>
      <c r="J49" s="57">
        <v>70</v>
      </c>
      <c r="K49" s="57">
        <v>7</v>
      </c>
      <c r="L49" s="57">
        <v>81.5</v>
      </c>
      <c r="M49" s="57">
        <v>8.15</v>
      </c>
      <c r="N49" s="57">
        <f t="shared" si="0"/>
        <v>69.6892</v>
      </c>
      <c r="O49" s="57" t="s">
        <v>28</v>
      </c>
      <c r="P49" s="57" t="s">
        <v>28</v>
      </c>
    </row>
    <row r="50" spans="1:16" ht="27" customHeight="1">
      <c r="A50" s="57">
        <v>46</v>
      </c>
      <c r="B50" s="62">
        <v>2203241018</v>
      </c>
      <c r="C50" s="61" t="s">
        <v>908</v>
      </c>
      <c r="D50" s="62">
        <v>86</v>
      </c>
      <c r="E50" s="62">
        <v>17.2</v>
      </c>
      <c r="F50" s="62">
        <v>60.48</v>
      </c>
      <c r="G50" s="62">
        <v>0.2</v>
      </c>
      <c r="H50" s="62">
        <v>36.408000000000001</v>
      </c>
      <c r="I50" s="62">
        <v>0</v>
      </c>
      <c r="J50" s="62">
        <v>76.5</v>
      </c>
      <c r="K50" s="62">
        <v>7.65</v>
      </c>
      <c r="L50" s="62">
        <v>84.3</v>
      </c>
      <c r="M50" s="62">
        <v>8.43</v>
      </c>
      <c r="N50" s="57">
        <f t="shared" si="0"/>
        <v>69.688000000000002</v>
      </c>
      <c r="O50" s="62" t="s">
        <v>28</v>
      </c>
      <c r="P50" s="62" t="s">
        <v>28</v>
      </c>
    </row>
    <row r="51" spans="1:16" ht="27" customHeight="1">
      <c r="A51" s="57">
        <v>47</v>
      </c>
      <c r="B51" s="58">
        <v>2203241008</v>
      </c>
      <c r="C51" s="57" t="s">
        <v>909</v>
      </c>
      <c r="D51" s="57">
        <v>80.5</v>
      </c>
      <c r="E51" s="57">
        <v>16.100000000000001</v>
      </c>
      <c r="F51" s="57">
        <v>61.816000000000003</v>
      </c>
      <c r="G51" s="57">
        <v>0</v>
      </c>
      <c r="H51" s="57">
        <v>37.089599999999997</v>
      </c>
      <c r="I51" s="57">
        <v>0</v>
      </c>
      <c r="J51" s="57">
        <v>70</v>
      </c>
      <c r="K51" s="57">
        <v>7</v>
      </c>
      <c r="L51" s="57">
        <v>92.5</v>
      </c>
      <c r="M51" s="57">
        <v>9.25</v>
      </c>
      <c r="N51" s="57">
        <f t="shared" si="0"/>
        <v>69.439599999999999</v>
      </c>
      <c r="O51" s="57" t="s">
        <v>28</v>
      </c>
      <c r="P51" s="57" t="s">
        <v>28</v>
      </c>
    </row>
    <row r="52" spans="1:16" ht="27" customHeight="1">
      <c r="A52" s="57">
        <v>48</v>
      </c>
      <c r="B52" s="58">
        <v>2203241030</v>
      </c>
      <c r="C52" s="57" t="s">
        <v>910</v>
      </c>
      <c r="D52" s="57">
        <v>80</v>
      </c>
      <c r="E52" s="57">
        <v>16</v>
      </c>
      <c r="F52" s="57">
        <v>63.728000000000002</v>
      </c>
      <c r="G52" s="57">
        <v>0</v>
      </c>
      <c r="H52" s="57">
        <v>38.236800000000002</v>
      </c>
      <c r="I52" s="57">
        <v>0</v>
      </c>
      <c r="J52" s="57">
        <v>70</v>
      </c>
      <c r="K52" s="57">
        <v>7</v>
      </c>
      <c r="L52" s="57">
        <v>80</v>
      </c>
      <c r="M52" s="57">
        <v>8</v>
      </c>
      <c r="N52" s="57">
        <f t="shared" si="0"/>
        <v>69.236800000000002</v>
      </c>
      <c r="O52" s="57" t="s">
        <v>28</v>
      </c>
      <c r="P52" s="57" t="s">
        <v>28</v>
      </c>
    </row>
    <row r="53" spans="1:16" ht="27" customHeight="1">
      <c r="A53" s="57">
        <v>49</v>
      </c>
      <c r="B53" s="57">
        <v>2203242014</v>
      </c>
      <c r="C53" s="57" t="s">
        <v>911</v>
      </c>
      <c r="D53" s="57">
        <v>80.599999999999994</v>
      </c>
      <c r="E53" s="57">
        <v>16.12</v>
      </c>
      <c r="F53" s="57">
        <v>63</v>
      </c>
      <c r="G53" s="57">
        <v>0.24</v>
      </c>
      <c r="H53" s="57">
        <v>37.944000000000003</v>
      </c>
      <c r="I53" s="57">
        <v>0.24</v>
      </c>
      <c r="J53" s="57">
        <v>70.5</v>
      </c>
      <c r="K53" s="57">
        <v>7.05</v>
      </c>
      <c r="L53" s="57">
        <v>81</v>
      </c>
      <c r="M53" s="57">
        <v>8.1</v>
      </c>
      <c r="N53" s="57">
        <f t="shared" si="0"/>
        <v>69.213999999999999</v>
      </c>
      <c r="O53" s="57" t="s">
        <v>28</v>
      </c>
      <c r="P53" s="57" t="s">
        <v>28</v>
      </c>
    </row>
    <row r="54" spans="1:16" ht="27" customHeight="1">
      <c r="A54" s="57">
        <v>50</v>
      </c>
      <c r="B54" s="57">
        <v>2203242032</v>
      </c>
      <c r="C54" s="57" t="s">
        <v>912</v>
      </c>
      <c r="D54" s="57">
        <v>84</v>
      </c>
      <c r="E54" s="57">
        <v>16.8</v>
      </c>
      <c r="F54" s="57">
        <v>61.23</v>
      </c>
      <c r="G54" s="57">
        <v>0</v>
      </c>
      <c r="H54" s="57">
        <v>36.74</v>
      </c>
      <c r="I54" s="57">
        <v>0</v>
      </c>
      <c r="J54" s="57">
        <v>75</v>
      </c>
      <c r="K54" s="57">
        <v>7.5</v>
      </c>
      <c r="L54" s="57">
        <v>81.5</v>
      </c>
      <c r="M54" s="57">
        <v>8.15</v>
      </c>
      <c r="N54" s="57">
        <f t="shared" si="0"/>
        <v>69.188000000000002</v>
      </c>
      <c r="O54" s="57" t="s">
        <v>28</v>
      </c>
      <c r="P54" s="57" t="s">
        <v>28</v>
      </c>
    </row>
    <row r="55" spans="1:16" ht="27" customHeight="1">
      <c r="A55" s="57">
        <v>51</v>
      </c>
      <c r="B55" s="61">
        <v>2203241017</v>
      </c>
      <c r="C55" s="62" t="s">
        <v>913</v>
      </c>
      <c r="D55" s="62">
        <v>86</v>
      </c>
      <c r="E55" s="62">
        <v>17.2</v>
      </c>
      <c r="F55" s="62">
        <v>61.311999999999998</v>
      </c>
      <c r="G55" s="62">
        <v>0</v>
      </c>
      <c r="H55" s="62">
        <v>37.787199999999999</v>
      </c>
      <c r="I55" s="62">
        <v>0</v>
      </c>
      <c r="J55" s="62">
        <v>70</v>
      </c>
      <c r="K55" s="62">
        <v>7</v>
      </c>
      <c r="L55" s="62">
        <v>80</v>
      </c>
      <c r="M55" s="62">
        <v>8</v>
      </c>
      <c r="N55" s="57">
        <f t="shared" si="0"/>
        <v>68.987200000000001</v>
      </c>
      <c r="O55" s="62" t="s">
        <v>28</v>
      </c>
      <c r="P55" s="62" t="s">
        <v>28</v>
      </c>
    </row>
    <row r="56" spans="1:16" ht="27" customHeight="1">
      <c r="A56" s="57">
        <v>52</v>
      </c>
      <c r="B56" s="58">
        <v>2203241010</v>
      </c>
      <c r="C56" s="57" t="s">
        <v>914</v>
      </c>
      <c r="D56" s="57">
        <v>80.5</v>
      </c>
      <c r="E56" s="57">
        <v>16.100000000000001</v>
      </c>
      <c r="F56" s="57">
        <v>61.71</v>
      </c>
      <c r="G56" s="57">
        <v>0</v>
      </c>
      <c r="H56" s="57">
        <v>37.026000000000003</v>
      </c>
      <c r="I56" s="57">
        <v>0</v>
      </c>
      <c r="J56" s="57">
        <v>70.5</v>
      </c>
      <c r="K56" s="57">
        <v>7.05</v>
      </c>
      <c r="L56" s="57">
        <v>87.5</v>
      </c>
      <c r="M56" s="57">
        <v>8.75</v>
      </c>
      <c r="N56" s="57">
        <f t="shared" si="0"/>
        <v>68.926000000000002</v>
      </c>
      <c r="O56" s="57" t="s">
        <v>28</v>
      </c>
      <c r="P56" s="57" t="s">
        <v>28</v>
      </c>
    </row>
    <row r="57" spans="1:16" ht="27" customHeight="1">
      <c r="A57" s="57">
        <v>53</v>
      </c>
      <c r="B57" s="57">
        <v>2203242035</v>
      </c>
      <c r="C57" s="57" t="s">
        <v>915</v>
      </c>
      <c r="D57" s="57">
        <v>84</v>
      </c>
      <c r="E57" s="57">
        <v>16.8</v>
      </c>
      <c r="F57" s="57">
        <v>61.164000000000001</v>
      </c>
      <c r="G57" s="57">
        <v>0.32</v>
      </c>
      <c r="H57" s="57">
        <v>36.89</v>
      </c>
      <c r="I57" s="57">
        <v>0</v>
      </c>
      <c r="J57" s="57">
        <v>70</v>
      </c>
      <c r="K57" s="57">
        <v>7</v>
      </c>
      <c r="L57" s="57">
        <v>81.5</v>
      </c>
      <c r="M57" s="57">
        <v>8.15</v>
      </c>
      <c r="N57" s="57">
        <f t="shared" si="0"/>
        <v>68.840400000000002</v>
      </c>
      <c r="O57" s="57" t="s">
        <v>28</v>
      </c>
      <c r="P57" s="57" t="s">
        <v>162</v>
      </c>
    </row>
    <row r="58" spans="1:16" ht="27" customHeight="1">
      <c r="A58" s="57">
        <v>54</v>
      </c>
      <c r="B58" s="58">
        <v>2203241045</v>
      </c>
      <c r="C58" s="57" t="s">
        <v>916</v>
      </c>
      <c r="D58" s="57">
        <v>81.5</v>
      </c>
      <c r="E58" s="57">
        <v>16.3</v>
      </c>
      <c r="F58" s="57">
        <v>62.026000000000003</v>
      </c>
      <c r="G58" s="57">
        <v>0</v>
      </c>
      <c r="H58" s="57">
        <v>37.216000000000001</v>
      </c>
      <c r="I58" s="57">
        <v>0</v>
      </c>
      <c r="J58" s="57">
        <v>71.3</v>
      </c>
      <c r="K58" s="57">
        <v>7.13</v>
      </c>
      <c r="L58" s="57">
        <v>81</v>
      </c>
      <c r="M58" s="57">
        <v>8.1</v>
      </c>
      <c r="N58" s="57">
        <f t="shared" si="0"/>
        <v>68.745599999999996</v>
      </c>
      <c r="O58" s="57" t="s">
        <v>29</v>
      </c>
      <c r="P58" s="57" t="s">
        <v>29</v>
      </c>
    </row>
    <row r="59" spans="1:16" ht="27" customHeight="1">
      <c r="A59" s="57">
        <v>55</v>
      </c>
      <c r="B59" s="58">
        <v>2203241047</v>
      </c>
      <c r="C59" s="57" t="s">
        <v>917</v>
      </c>
      <c r="D59" s="57">
        <v>81.599999999999994</v>
      </c>
      <c r="E59" s="57">
        <v>16.3</v>
      </c>
      <c r="F59" s="57">
        <v>62.350999999999999</v>
      </c>
      <c r="G59" s="57">
        <v>0</v>
      </c>
      <c r="H59" s="57">
        <v>35.965200000000003</v>
      </c>
      <c r="I59" s="57">
        <v>0.13</v>
      </c>
      <c r="J59" s="57">
        <v>71</v>
      </c>
      <c r="K59" s="57">
        <v>7.13</v>
      </c>
      <c r="L59" s="57">
        <v>78.5</v>
      </c>
      <c r="M59" s="57">
        <v>8</v>
      </c>
      <c r="N59" s="57">
        <f t="shared" si="0"/>
        <v>68.680599999999998</v>
      </c>
      <c r="O59" s="57" t="s">
        <v>28</v>
      </c>
      <c r="P59" s="57" t="s">
        <v>28</v>
      </c>
    </row>
    <row r="60" spans="1:16" ht="27" customHeight="1">
      <c r="A60" s="57">
        <v>56</v>
      </c>
      <c r="B60" s="57">
        <v>2203242018</v>
      </c>
      <c r="C60" s="57" t="s">
        <v>918</v>
      </c>
      <c r="D60" s="57">
        <v>80.599999999999994</v>
      </c>
      <c r="E60" s="57">
        <v>16.12</v>
      </c>
      <c r="F60" s="57">
        <v>62.56</v>
      </c>
      <c r="G60" s="57">
        <v>0</v>
      </c>
      <c r="H60" s="57">
        <v>37.536000000000001</v>
      </c>
      <c r="I60" s="57">
        <v>0</v>
      </c>
      <c r="J60" s="57">
        <v>70</v>
      </c>
      <c r="K60" s="57">
        <v>7</v>
      </c>
      <c r="L60" s="57">
        <v>80</v>
      </c>
      <c r="M60" s="57">
        <v>8</v>
      </c>
      <c r="N60" s="57">
        <f t="shared" si="0"/>
        <v>68.656000000000006</v>
      </c>
      <c r="O60" s="57" t="s">
        <v>28</v>
      </c>
      <c r="P60" s="57" t="s">
        <v>162</v>
      </c>
    </row>
    <row r="61" spans="1:16" ht="27" customHeight="1">
      <c r="A61" s="57">
        <v>57</v>
      </c>
      <c r="B61" s="57">
        <v>2203242041</v>
      </c>
      <c r="C61" s="57" t="s">
        <v>919</v>
      </c>
      <c r="D61" s="57">
        <v>80.599999999999994</v>
      </c>
      <c r="E61" s="57">
        <v>16.12</v>
      </c>
      <c r="F61" s="57">
        <v>62.56</v>
      </c>
      <c r="G61" s="57">
        <v>0</v>
      </c>
      <c r="H61" s="57">
        <v>37.536000000000001</v>
      </c>
      <c r="I61" s="57">
        <v>0</v>
      </c>
      <c r="J61" s="57">
        <v>70</v>
      </c>
      <c r="K61" s="57">
        <v>7</v>
      </c>
      <c r="L61" s="57">
        <v>80</v>
      </c>
      <c r="M61" s="57">
        <v>8</v>
      </c>
      <c r="N61" s="57">
        <f t="shared" si="0"/>
        <v>68.656000000000006</v>
      </c>
      <c r="O61" s="57" t="s">
        <v>28</v>
      </c>
      <c r="P61" s="57" t="s">
        <v>162</v>
      </c>
    </row>
    <row r="62" spans="1:16" ht="27" customHeight="1">
      <c r="A62" s="57">
        <v>58</v>
      </c>
      <c r="B62" s="57">
        <v>2203242005</v>
      </c>
      <c r="C62" s="57" t="s">
        <v>920</v>
      </c>
      <c r="D62" s="57">
        <v>82.3</v>
      </c>
      <c r="E62" s="57">
        <v>16.46</v>
      </c>
      <c r="F62" s="57">
        <v>60.88</v>
      </c>
      <c r="G62" s="57">
        <v>0.28000000000000003</v>
      </c>
      <c r="H62" s="57">
        <v>36.695999999999998</v>
      </c>
      <c r="I62" s="57" t="s">
        <v>921</v>
      </c>
      <c r="J62" s="57">
        <v>71.5</v>
      </c>
      <c r="K62" s="57">
        <v>7.15</v>
      </c>
      <c r="L62" s="57">
        <v>83</v>
      </c>
      <c r="M62" s="57">
        <v>8.3000000000000007</v>
      </c>
      <c r="N62" s="57">
        <f t="shared" si="0"/>
        <v>68.605999999999995</v>
      </c>
      <c r="O62" s="57" t="s">
        <v>28</v>
      </c>
      <c r="P62" s="57" t="s">
        <v>162</v>
      </c>
    </row>
    <row r="63" spans="1:16" ht="27" customHeight="1">
      <c r="A63" s="57">
        <v>59</v>
      </c>
      <c r="B63" s="58">
        <v>2203241028</v>
      </c>
      <c r="C63" s="57" t="s">
        <v>922</v>
      </c>
      <c r="D63" s="57">
        <v>80</v>
      </c>
      <c r="E63" s="57">
        <v>16</v>
      </c>
      <c r="F63" s="57">
        <v>60.944000000000003</v>
      </c>
      <c r="G63" s="57">
        <v>1.57</v>
      </c>
      <c r="H63" s="57">
        <v>37.508400000000002</v>
      </c>
      <c r="I63" s="57">
        <v>1.57</v>
      </c>
      <c r="J63" s="57">
        <v>70.5</v>
      </c>
      <c r="K63" s="57">
        <v>7.05</v>
      </c>
      <c r="L63" s="57">
        <v>80</v>
      </c>
      <c r="M63" s="57">
        <v>8</v>
      </c>
      <c r="N63" s="57">
        <f t="shared" si="0"/>
        <v>68.558400000000006</v>
      </c>
      <c r="O63" s="57" t="s">
        <v>28</v>
      </c>
      <c r="P63" s="57" t="s">
        <v>28</v>
      </c>
    </row>
    <row r="64" spans="1:16" ht="27" customHeight="1">
      <c r="A64" s="57">
        <v>60</v>
      </c>
      <c r="B64" s="57">
        <v>2203242016</v>
      </c>
      <c r="C64" s="57" t="s">
        <v>923</v>
      </c>
      <c r="D64" s="57">
        <v>80</v>
      </c>
      <c r="E64" s="57">
        <v>16</v>
      </c>
      <c r="F64" s="57">
        <v>62.9</v>
      </c>
      <c r="G64" s="57">
        <v>0</v>
      </c>
      <c r="H64" s="57">
        <v>37.74</v>
      </c>
      <c r="I64" s="57">
        <v>0</v>
      </c>
      <c r="J64" s="57">
        <v>70</v>
      </c>
      <c r="K64" s="57">
        <v>0.7</v>
      </c>
      <c r="L64" s="57">
        <v>78</v>
      </c>
      <c r="M64" s="57">
        <v>7.8</v>
      </c>
      <c r="N64" s="57">
        <f t="shared" si="0"/>
        <v>68.540000000000006</v>
      </c>
      <c r="O64" s="57" t="s">
        <v>28</v>
      </c>
      <c r="P64" s="57" t="s">
        <v>162</v>
      </c>
    </row>
    <row r="65" spans="1:16" ht="27" customHeight="1">
      <c r="A65" s="57">
        <v>61</v>
      </c>
      <c r="B65" s="57">
        <v>2203241005</v>
      </c>
      <c r="C65" s="57" t="s">
        <v>924</v>
      </c>
      <c r="D65" s="57">
        <v>82</v>
      </c>
      <c r="E65" s="57">
        <v>16.399999999999999</v>
      </c>
      <c r="F65" s="57">
        <v>61.512</v>
      </c>
      <c r="G65" s="57">
        <v>0</v>
      </c>
      <c r="H65" s="57">
        <v>36.9</v>
      </c>
      <c r="I65" s="57">
        <v>0.15</v>
      </c>
      <c r="J65" s="57">
        <v>70.5</v>
      </c>
      <c r="K65" s="57">
        <v>7.05</v>
      </c>
      <c r="L65" s="57">
        <v>81.5</v>
      </c>
      <c r="M65" s="57">
        <v>8.15</v>
      </c>
      <c r="N65" s="57">
        <f t="shared" si="0"/>
        <v>68.507199999999997</v>
      </c>
      <c r="O65" s="57" t="s">
        <v>28</v>
      </c>
      <c r="P65" s="57" t="s">
        <v>28</v>
      </c>
    </row>
    <row r="66" spans="1:16" ht="27" customHeight="1">
      <c r="A66" s="57">
        <v>62</v>
      </c>
      <c r="B66" s="57">
        <v>2203242034</v>
      </c>
      <c r="C66" s="57" t="s">
        <v>925</v>
      </c>
      <c r="D66" s="57">
        <v>80</v>
      </c>
      <c r="E66" s="57">
        <v>16</v>
      </c>
      <c r="F66" s="57">
        <v>62.463999999999999</v>
      </c>
      <c r="G66" s="57">
        <v>0</v>
      </c>
      <c r="H66" s="57">
        <v>37.478400000000001</v>
      </c>
      <c r="I66" s="57">
        <v>0</v>
      </c>
      <c r="J66" s="57">
        <v>70</v>
      </c>
      <c r="K66" s="57">
        <v>7</v>
      </c>
      <c r="L66" s="57">
        <v>80</v>
      </c>
      <c r="M66" s="57">
        <v>8</v>
      </c>
      <c r="N66" s="57">
        <f t="shared" si="0"/>
        <v>68.478399999999993</v>
      </c>
      <c r="O66" s="57" t="s">
        <v>28</v>
      </c>
      <c r="P66" s="57" t="s">
        <v>28</v>
      </c>
    </row>
    <row r="67" spans="1:16" ht="27" customHeight="1">
      <c r="A67" s="57">
        <v>63</v>
      </c>
      <c r="B67" s="57">
        <v>2203242043</v>
      </c>
      <c r="C67" s="57" t="s">
        <v>926</v>
      </c>
      <c r="D67" s="57">
        <v>80</v>
      </c>
      <c r="E67" s="57">
        <v>16</v>
      </c>
      <c r="F67" s="57">
        <v>62.38</v>
      </c>
      <c r="G67" s="57">
        <v>0</v>
      </c>
      <c r="H67" s="57">
        <v>37.43</v>
      </c>
      <c r="I67" s="57">
        <v>0</v>
      </c>
      <c r="J67" s="57">
        <v>70</v>
      </c>
      <c r="K67" s="57">
        <v>7</v>
      </c>
      <c r="L67" s="57">
        <v>80</v>
      </c>
      <c r="M67" s="57">
        <v>8</v>
      </c>
      <c r="N67" s="57">
        <f t="shared" si="0"/>
        <v>68.427999999999997</v>
      </c>
      <c r="O67" s="57" t="s">
        <v>28</v>
      </c>
      <c r="P67" s="57" t="s">
        <v>162</v>
      </c>
    </row>
    <row r="68" spans="1:16" ht="27" customHeight="1">
      <c r="A68" s="57">
        <v>64</v>
      </c>
      <c r="B68" s="58">
        <v>2203241041</v>
      </c>
      <c r="C68" s="57" t="s">
        <v>927</v>
      </c>
      <c r="D68" s="57">
        <v>83</v>
      </c>
      <c r="E68" s="57">
        <v>16.600000000000001</v>
      </c>
      <c r="F68" s="57">
        <v>61.015999999999998</v>
      </c>
      <c r="G68" s="57">
        <v>0</v>
      </c>
      <c r="H68" s="57">
        <v>36.6096</v>
      </c>
      <c r="I68" s="57">
        <v>0</v>
      </c>
      <c r="J68" s="57">
        <v>70</v>
      </c>
      <c r="K68" s="57">
        <v>7</v>
      </c>
      <c r="L68" s="57">
        <v>81</v>
      </c>
      <c r="M68" s="57">
        <v>8.1</v>
      </c>
      <c r="N68" s="57">
        <f t="shared" si="0"/>
        <v>68.309600000000003</v>
      </c>
      <c r="O68" s="57" t="s">
        <v>28</v>
      </c>
      <c r="P68" s="57" t="s">
        <v>28</v>
      </c>
    </row>
    <row r="69" spans="1:16" ht="27" customHeight="1">
      <c r="A69" s="57">
        <v>65</v>
      </c>
      <c r="B69" s="58">
        <v>2203241021</v>
      </c>
      <c r="C69" s="57" t="s">
        <v>928</v>
      </c>
      <c r="D69" s="57">
        <v>80</v>
      </c>
      <c r="E69" s="57">
        <v>16</v>
      </c>
      <c r="F69" s="57">
        <v>61.59</v>
      </c>
      <c r="G69" s="57">
        <v>0</v>
      </c>
      <c r="H69" s="57">
        <v>36.590000000000003</v>
      </c>
      <c r="I69" s="57">
        <v>0</v>
      </c>
      <c r="J69" s="57">
        <v>70.8</v>
      </c>
      <c r="K69" s="57">
        <v>7.08</v>
      </c>
      <c r="L69" s="57">
        <v>81</v>
      </c>
      <c r="M69" s="57">
        <v>8.1</v>
      </c>
      <c r="N69" s="57">
        <f t="shared" ref="N69:N96" si="1">D69*0.2+(F69+G69)*0.6+J69*0.1+L69*0.1</f>
        <v>68.134</v>
      </c>
      <c r="O69" s="57" t="s">
        <v>28</v>
      </c>
      <c r="P69" s="57" t="s">
        <v>28</v>
      </c>
    </row>
    <row r="70" spans="1:16" ht="27" customHeight="1">
      <c r="A70" s="57">
        <v>66</v>
      </c>
      <c r="B70" s="61">
        <v>2203241019</v>
      </c>
      <c r="C70" s="62" t="s">
        <v>929</v>
      </c>
      <c r="D70" s="62">
        <v>80.5</v>
      </c>
      <c r="E70" s="62">
        <v>16.100000000000001</v>
      </c>
      <c r="F70" s="62">
        <v>61.14</v>
      </c>
      <c r="G70" s="62">
        <v>0</v>
      </c>
      <c r="H70" s="62">
        <v>36.683999999999997</v>
      </c>
      <c r="I70" s="62">
        <v>0</v>
      </c>
      <c r="J70" s="62">
        <v>70</v>
      </c>
      <c r="K70" s="62">
        <v>7</v>
      </c>
      <c r="L70" s="62">
        <v>83</v>
      </c>
      <c r="M70" s="62">
        <v>8.3000000000000007</v>
      </c>
      <c r="N70" s="57">
        <f t="shared" si="1"/>
        <v>68.084000000000003</v>
      </c>
      <c r="O70" s="62" t="s">
        <v>28</v>
      </c>
      <c r="P70" s="62" t="s">
        <v>28</v>
      </c>
    </row>
    <row r="71" spans="1:16" ht="27" customHeight="1">
      <c r="A71" s="57">
        <v>67</v>
      </c>
      <c r="B71" s="58">
        <v>2203241048</v>
      </c>
      <c r="C71" s="60" t="s">
        <v>930</v>
      </c>
      <c r="D71" s="57">
        <v>80</v>
      </c>
      <c r="E71" s="57">
        <v>16</v>
      </c>
      <c r="F71" s="57">
        <v>60.527999999999999</v>
      </c>
      <c r="G71" s="57">
        <v>1.22</v>
      </c>
      <c r="H71" s="57">
        <v>37.048000000000002</v>
      </c>
      <c r="I71" s="57">
        <v>1.22</v>
      </c>
      <c r="J71" s="57">
        <v>70</v>
      </c>
      <c r="K71" s="57">
        <v>7</v>
      </c>
      <c r="L71" s="57">
        <v>80</v>
      </c>
      <c r="M71" s="57">
        <v>8</v>
      </c>
      <c r="N71" s="57">
        <f t="shared" si="1"/>
        <v>68.0488</v>
      </c>
      <c r="O71" s="60" t="s">
        <v>28</v>
      </c>
      <c r="P71" s="60" t="s">
        <v>28</v>
      </c>
    </row>
    <row r="72" spans="1:16" ht="27" customHeight="1">
      <c r="A72" s="57">
        <v>68</v>
      </c>
      <c r="B72" s="58">
        <v>2203241002</v>
      </c>
      <c r="C72" s="60" t="s">
        <v>931</v>
      </c>
      <c r="D72" s="57">
        <v>80</v>
      </c>
      <c r="E72" s="57">
        <v>16</v>
      </c>
      <c r="F72" s="57">
        <v>60.000999999999998</v>
      </c>
      <c r="G72" s="57">
        <v>0.5</v>
      </c>
      <c r="H72" s="57">
        <v>36.300600000000003</v>
      </c>
      <c r="I72" s="57">
        <v>0.5</v>
      </c>
      <c r="J72" s="57">
        <v>75</v>
      </c>
      <c r="K72" s="57">
        <v>7.5</v>
      </c>
      <c r="L72" s="57">
        <v>82</v>
      </c>
      <c r="M72" s="57">
        <v>8.1999999999999993</v>
      </c>
      <c r="N72" s="57">
        <f t="shared" si="1"/>
        <v>68.000600000000006</v>
      </c>
      <c r="O72" s="60" t="s">
        <v>28</v>
      </c>
      <c r="P72" s="60" t="s">
        <v>28</v>
      </c>
    </row>
    <row r="73" spans="1:16" ht="27" customHeight="1">
      <c r="A73" s="57">
        <v>69</v>
      </c>
      <c r="B73" s="58">
        <v>2203241036</v>
      </c>
      <c r="C73" s="57" t="s">
        <v>932</v>
      </c>
      <c r="D73" s="57">
        <v>80.5</v>
      </c>
      <c r="E73" s="57">
        <v>16.100000000000001</v>
      </c>
      <c r="F73" s="57">
        <v>60.76</v>
      </c>
      <c r="G73" s="57">
        <v>0</v>
      </c>
      <c r="H73" s="57">
        <v>36.456000000000003</v>
      </c>
      <c r="I73" s="57">
        <v>0</v>
      </c>
      <c r="J73" s="57">
        <v>81</v>
      </c>
      <c r="K73" s="57">
        <v>8.1</v>
      </c>
      <c r="L73" s="57">
        <v>71</v>
      </c>
      <c r="M73" s="57">
        <v>7.1</v>
      </c>
      <c r="N73" s="57">
        <f t="shared" si="1"/>
        <v>67.756</v>
      </c>
      <c r="O73" s="60" t="s">
        <v>28</v>
      </c>
      <c r="P73" s="60" t="s">
        <v>28</v>
      </c>
    </row>
    <row r="74" spans="1:16" ht="27" customHeight="1">
      <c r="A74" s="57">
        <v>70</v>
      </c>
      <c r="B74" s="57">
        <v>2203242028</v>
      </c>
      <c r="C74" s="57" t="s">
        <v>933</v>
      </c>
      <c r="D74" s="57">
        <v>80</v>
      </c>
      <c r="E74" s="57">
        <v>16</v>
      </c>
      <c r="F74" s="57">
        <v>61.031999999999996</v>
      </c>
      <c r="G74" s="57">
        <v>0</v>
      </c>
      <c r="H74" s="57">
        <v>36.619199999999999</v>
      </c>
      <c r="I74" s="57">
        <v>0</v>
      </c>
      <c r="J74" s="57">
        <v>70</v>
      </c>
      <c r="K74" s="57">
        <v>7</v>
      </c>
      <c r="L74" s="57">
        <v>80</v>
      </c>
      <c r="M74" s="57">
        <v>8</v>
      </c>
      <c r="N74" s="57">
        <f t="shared" si="1"/>
        <v>67.619200000000006</v>
      </c>
      <c r="O74" s="57" t="s">
        <v>28</v>
      </c>
      <c r="P74" s="57" t="s">
        <v>28</v>
      </c>
    </row>
    <row r="75" spans="1:16" ht="27" customHeight="1">
      <c r="A75" s="57">
        <v>71</v>
      </c>
      <c r="B75" s="57">
        <v>2203242033</v>
      </c>
      <c r="C75" s="57" t="s">
        <v>934</v>
      </c>
      <c r="D75" s="57">
        <v>80</v>
      </c>
      <c r="E75" s="57">
        <v>16</v>
      </c>
      <c r="F75" s="57">
        <v>61.031999999999996</v>
      </c>
      <c r="G75" s="57">
        <v>0</v>
      </c>
      <c r="H75" s="57">
        <v>36.619199999999999</v>
      </c>
      <c r="I75" s="57">
        <v>0</v>
      </c>
      <c r="J75" s="57">
        <v>70</v>
      </c>
      <c r="K75" s="57">
        <v>7</v>
      </c>
      <c r="L75" s="57">
        <v>80</v>
      </c>
      <c r="M75" s="57">
        <v>8</v>
      </c>
      <c r="N75" s="57">
        <f t="shared" si="1"/>
        <v>67.619200000000006</v>
      </c>
      <c r="O75" s="57" t="s">
        <v>28</v>
      </c>
      <c r="P75" s="57" t="s">
        <v>162</v>
      </c>
    </row>
    <row r="76" spans="1:16" ht="27" customHeight="1">
      <c r="A76" s="57">
        <v>72</v>
      </c>
      <c r="B76" s="58">
        <v>2203241027</v>
      </c>
      <c r="C76" s="57" t="s">
        <v>935</v>
      </c>
      <c r="D76" s="57">
        <v>80</v>
      </c>
      <c r="E76" s="57">
        <v>16.100000000000001</v>
      </c>
      <c r="F76" s="57">
        <v>61.164000000000001</v>
      </c>
      <c r="G76" s="57">
        <v>0</v>
      </c>
      <c r="H76" s="57">
        <v>37.456800000000001</v>
      </c>
      <c r="I76" s="57">
        <v>0.09</v>
      </c>
      <c r="J76" s="57">
        <v>70.099999999999994</v>
      </c>
      <c r="K76" s="57">
        <v>7</v>
      </c>
      <c r="L76" s="57">
        <v>78</v>
      </c>
      <c r="M76" s="57">
        <v>8.4499999999999993</v>
      </c>
      <c r="N76" s="57">
        <f t="shared" si="1"/>
        <v>67.508399999999995</v>
      </c>
      <c r="O76" s="57" t="s">
        <v>28</v>
      </c>
      <c r="P76" s="57" t="s">
        <v>28</v>
      </c>
    </row>
    <row r="77" spans="1:16" ht="27" customHeight="1">
      <c r="A77" s="57">
        <v>73</v>
      </c>
      <c r="B77" s="57">
        <v>2203242047</v>
      </c>
      <c r="C77" s="57" t="s">
        <v>936</v>
      </c>
      <c r="D77" s="57">
        <v>81</v>
      </c>
      <c r="E77" s="57">
        <v>16.2</v>
      </c>
      <c r="F77" s="57">
        <v>60.47</v>
      </c>
      <c r="G77" s="57">
        <v>0</v>
      </c>
      <c r="H77" s="57">
        <v>36.281999999999996</v>
      </c>
      <c r="I77" s="57">
        <v>0</v>
      </c>
      <c r="J77" s="57">
        <v>70</v>
      </c>
      <c r="K77" s="57">
        <v>7</v>
      </c>
      <c r="L77" s="57">
        <v>80</v>
      </c>
      <c r="M77" s="57">
        <v>8</v>
      </c>
      <c r="N77" s="57">
        <f t="shared" si="1"/>
        <v>67.481999999999999</v>
      </c>
      <c r="O77" s="57" t="s">
        <v>28</v>
      </c>
      <c r="P77" s="57" t="s">
        <v>162</v>
      </c>
    </row>
    <row r="78" spans="1:16" ht="27" customHeight="1">
      <c r="A78" s="57">
        <v>74</v>
      </c>
      <c r="B78" s="58">
        <v>2203241022</v>
      </c>
      <c r="C78" s="57" t="s">
        <v>937</v>
      </c>
      <c r="D78" s="57">
        <v>80.5</v>
      </c>
      <c r="E78" s="57">
        <v>16.100000000000001</v>
      </c>
      <c r="F78" s="57">
        <v>60.6</v>
      </c>
      <c r="G78" s="57">
        <v>0</v>
      </c>
      <c r="H78" s="57">
        <v>36.36</v>
      </c>
      <c r="I78" s="57">
        <v>0</v>
      </c>
      <c r="J78" s="57">
        <v>70</v>
      </c>
      <c r="K78" s="57">
        <v>7</v>
      </c>
      <c r="L78" s="57">
        <v>80</v>
      </c>
      <c r="M78" s="57">
        <v>8</v>
      </c>
      <c r="N78" s="57">
        <f t="shared" si="1"/>
        <v>67.459999999999994</v>
      </c>
      <c r="O78" s="57" t="s">
        <v>28</v>
      </c>
      <c r="P78" s="57" t="s">
        <v>28</v>
      </c>
    </row>
    <row r="79" spans="1:16" ht="27" customHeight="1">
      <c r="A79" s="57">
        <v>75</v>
      </c>
      <c r="B79" s="58">
        <v>2203241044</v>
      </c>
      <c r="C79" s="57" t="s">
        <v>938</v>
      </c>
      <c r="D79" s="57">
        <v>80</v>
      </c>
      <c r="E79" s="57">
        <v>16</v>
      </c>
      <c r="F79" s="57">
        <v>60.712000000000003</v>
      </c>
      <c r="G79" s="57">
        <v>0</v>
      </c>
      <c r="H79" s="57">
        <v>36.427199999999999</v>
      </c>
      <c r="I79" s="57">
        <v>0</v>
      </c>
      <c r="J79" s="57">
        <v>70</v>
      </c>
      <c r="K79" s="57">
        <v>7</v>
      </c>
      <c r="L79" s="57">
        <v>80</v>
      </c>
      <c r="M79" s="57">
        <v>8</v>
      </c>
      <c r="N79" s="57">
        <f t="shared" si="1"/>
        <v>67.427199999999999</v>
      </c>
      <c r="O79" s="57" t="s">
        <v>28</v>
      </c>
      <c r="P79" s="57" t="s">
        <v>28</v>
      </c>
    </row>
    <row r="80" spans="1:16" ht="27" customHeight="1">
      <c r="A80" s="57">
        <v>76</v>
      </c>
      <c r="B80" s="58">
        <v>2203241049</v>
      </c>
      <c r="C80" s="57" t="s">
        <v>939</v>
      </c>
      <c r="D80" s="57">
        <v>80.5</v>
      </c>
      <c r="E80" s="57">
        <v>16.100000000000001</v>
      </c>
      <c r="F80" s="57">
        <v>58.27</v>
      </c>
      <c r="G80" s="57">
        <v>0.25</v>
      </c>
      <c r="H80" s="57">
        <v>35.112000000000002</v>
      </c>
      <c r="I80" s="57">
        <v>0</v>
      </c>
      <c r="J80" s="57">
        <v>70.599999999999994</v>
      </c>
      <c r="K80" s="57">
        <v>7.06</v>
      </c>
      <c r="L80" s="57">
        <v>91.5</v>
      </c>
      <c r="M80" s="57">
        <v>9.15</v>
      </c>
      <c r="N80" s="57">
        <f t="shared" si="1"/>
        <v>67.421999999999997</v>
      </c>
      <c r="O80" s="57" t="s">
        <v>28</v>
      </c>
      <c r="P80" s="57" t="s">
        <v>28</v>
      </c>
    </row>
    <row r="81" spans="1:16" ht="27" customHeight="1">
      <c r="A81" s="57">
        <v>77</v>
      </c>
      <c r="B81" s="57">
        <v>2203242013</v>
      </c>
      <c r="C81" s="57" t="s">
        <v>940</v>
      </c>
      <c r="D81" s="57">
        <v>80</v>
      </c>
      <c r="E81" s="57">
        <v>16</v>
      </c>
      <c r="F81" s="57">
        <v>60.18</v>
      </c>
      <c r="G81" s="57">
        <v>0</v>
      </c>
      <c r="H81" s="57">
        <v>36.107999999999997</v>
      </c>
      <c r="I81" s="57">
        <v>0</v>
      </c>
      <c r="J81" s="57">
        <v>70</v>
      </c>
      <c r="K81" s="57">
        <v>7</v>
      </c>
      <c r="L81" s="57">
        <v>80</v>
      </c>
      <c r="M81" s="57">
        <v>80</v>
      </c>
      <c r="N81" s="57">
        <f t="shared" si="1"/>
        <v>67.108000000000004</v>
      </c>
      <c r="O81" s="57" t="s">
        <v>28</v>
      </c>
      <c r="P81" s="57" t="s">
        <v>162</v>
      </c>
    </row>
    <row r="82" spans="1:16" ht="27" customHeight="1">
      <c r="A82" s="57">
        <v>78</v>
      </c>
      <c r="B82" s="58">
        <v>2203241043</v>
      </c>
      <c r="C82" s="57" t="s">
        <v>941</v>
      </c>
      <c r="D82" s="57">
        <v>80</v>
      </c>
      <c r="E82" s="57">
        <v>16</v>
      </c>
      <c r="F82" s="57">
        <v>60.143999999999998</v>
      </c>
      <c r="G82" s="57">
        <v>0</v>
      </c>
      <c r="H82" s="57">
        <v>36.086399999999998</v>
      </c>
      <c r="I82" s="57">
        <v>0</v>
      </c>
      <c r="J82" s="57">
        <v>70</v>
      </c>
      <c r="K82" s="57">
        <v>7</v>
      </c>
      <c r="L82" s="57">
        <v>80</v>
      </c>
      <c r="M82" s="57">
        <v>8</v>
      </c>
      <c r="N82" s="57">
        <f t="shared" si="1"/>
        <v>67.086399999999998</v>
      </c>
      <c r="O82" s="57" t="s">
        <v>28</v>
      </c>
      <c r="P82" s="57" t="s">
        <v>28</v>
      </c>
    </row>
    <row r="83" spans="1:16" ht="27" customHeight="1">
      <c r="A83" s="57">
        <v>79</v>
      </c>
      <c r="B83" s="58">
        <v>2203241047</v>
      </c>
      <c r="C83" s="60" t="s">
        <v>917</v>
      </c>
      <c r="D83" s="57">
        <v>80</v>
      </c>
      <c r="E83" s="57">
        <v>16</v>
      </c>
      <c r="F83" s="57">
        <v>60</v>
      </c>
      <c r="G83" s="57">
        <v>0</v>
      </c>
      <c r="H83" s="57">
        <v>36</v>
      </c>
      <c r="I83" s="57">
        <v>0</v>
      </c>
      <c r="J83" s="57">
        <v>70</v>
      </c>
      <c r="K83" s="60">
        <v>7</v>
      </c>
      <c r="L83" s="57">
        <v>80</v>
      </c>
      <c r="M83" s="57">
        <v>8</v>
      </c>
      <c r="N83" s="57">
        <f t="shared" si="1"/>
        <v>67</v>
      </c>
      <c r="O83" s="60" t="s">
        <v>28</v>
      </c>
      <c r="P83" s="60" t="s">
        <v>162</v>
      </c>
    </row>
    <row r="84" spans="1:16" ht="27" customHeight="1">
      <c r="A84" s="57">
        <v>80</v>
      </c>
      <c r="B84" s="58">
        <v>2203241027</v>
      </c>
      <c r="C84" s="60" t="s">
        <v>935</v>
      </c>
      <c r="D84" s="57">
        <v>80</v>
      </c>
      <c r="E84" s="57">
        <v>16</v>
      </c>
      <c r="F84" s="57">
        <v>60</v>
      </c>
      <c r="G84" s="57">
        <v>0</v>
      </c>
      <c r="H84" s="57">
        <v>36</v>
      </c>
      <c r="I84" s="57">
        <v>0</v>
      </c>
      <c r="J84" s="57">
        <v>70</v>
      </c>
      <c r="K84" s="57">
        <v>7</v>
      </c>
      <c r="L84" s="57">
        <v>80</v>
      </c>
      <c r="M84" s="57">
        <v>8</v>
      </c>
      <c r="N84" s="57">
        <f t="shared" si="1"/>
        <v>67</v>
      </c>
      <c r="O84" s="60" t="s">
        <v>28</v>
      </c>
      <c r="P84" s="60" t="s">
        <v>162</v>
      </c>
    </row>
    <row r="85" spans="1:16" ht="27" customHeight="1">
      <c r="A85" s="57">
        <v>81</v>
      </c>
      <c r="B85" s="58">
        <v>2203241026</v>
      </c>
      <c r="C85" s="57" t="s">
        <v>942</v>
      </c>
      <c r="D85" s="57">
        <v>80</v>
      </c>
      <c r="E85" s="57">
        <v>16</v>
      </c>
      <c r="F85" s="57">
        <v>59.671999999999997</v>
      </c>
      <c r="G85" s="57">
        <v>0</v>
      </c>
      <c r="H85" s="57">
        <v>35.803199999999997</v>
      </c>
      <c r="I85" s="57">
        <v>0</v>
      </c>
      <c r="J85" s="57">
        <v>70</v>
      </c>
      <c r="K85" s="57">
        <v>7</v>
      </c>
      <c r="L85" s="57">
        <v>80</v>
      </c>
      <c r="M85" s="57">
        <v>8</v>
      </c>
      <c r="N85" s="57">
        <f t="shared" si="1"/>
        <v>66.803200000000004</v>
      </c>
      <c r="O85" s="57" t="s">
        <v>28</v>
      </c>
      <c r="P85" s="57" t="s">
        <v>28</v>
      </c>
    </row>
    <row r="86" spans="1:16" ht="27" customHeight="1">
      <c r="A86" s="57">
        <v>82</v>
      </c>
      <c r="B86" s="57">
        <v>2203242007</v>
      </c>
      <c r="C86" s="57" t="s">
        <v>943</v>
      </c>
      <c r="D86" s="57">
        <v>81.599999999999994</v>
      </c>
      <c r="E86" s="57">
        <v>16.32</v>
      </c>
      <c r="F86" s="57">
        <v>58.415999999999997</v>
      </c>
      <c r="G86" s="57">
        <v>0.05</v>
      </c>
      <c r="H86" s="57">
        <v>35.08</v>
      </c>
      <c r="I86" s="57">
        <v>0</v>
      </c>
      <c r="J86" s="57">
        <v>70.5</v>
      </c>
      <c r="K86" s="57">
        <v>7.05</v>
      </c>
      <c r="L86" s="57">
        <v>80</v>
      </c>
      <c r="M86" s="57">
        <v>8</v>
      </c>
      <c r="N86" s="57">
        <f t="shared" si="1"/>
        <v>66.449600000000004</v>
      </c>
      <c r="O86" s="57" t="s">
        <v>29</v>
      </c>
      <c r="P86" s="57" t="s">
        <v>162</v>
      </c>
    </row>
    <row r="87" spans="1:16" ht="27" customHeight="1">
      <c r="A87" s="57">
        <v>83</v>
      </c>
      <c r="B87" s="57">
        <v>2203242024</v>
      </c>
      <c r="C87" s="57" t="s">
        <v>944</v>
      </c>
      <c r="D87" s="57">
        <v>81.5</v>
      </c>
      <c r="E87" s="57">
        <v>16.3</v>
      </c>
      <c r="F87" s="57">
        <v>60.164000000000001</v>
      </c>
      <c r="G87" s="57">
        <v>0</v>
      </c>
      <c r="H87" s="57">
        <v>36.098399999999998</v>
      </c>
      <c r="I87" s="57">
        <v>0</v>
      </c>
      <c r="J87" s="57">
        <v>70</v>
      </c>
      <c r="K87" s="57">
        <v>7</v>
      </c>
      <c r="L87" s="57">
        <v>70</v>
      </c>
      <c r="M87" s="57">
        <v>7</v>
      </c>
      <c r="N87" s="57">
        <f t="shared" si="1"/>
        <v>66.398399999999995</v>
      </c>
      <c r="O87" s="57" t="s">
        <v>29</v>
      </c>
      <c r="P87" s="57" t="s">
        <v>162</v>
      </c>
    </row>
    <row r="88" spans="1:16" ht="27" customHeight="1">
      <c r="A88" s="57">
        <v>84</v>
      </c>
      <c r="B88" s="57">
        <v>2203242021</v>
      </c>
      <c r="C88" s="57" t="s">
        <v>945</v>
      </c>
      <c r="D88" s="57">
        <v>80</v>
      </c>
      <c r="E88" s="57" t="s">
        <v>946</v>
      </c>
      <c r="F88" s="57">
        <v>58.4</v>
      </c>
      <c r="G88" s="57">
        <v>0</v>
      </c>
      <c r="H88" s="57">
        <v>35.4</v>
      </c>
      <c r="I88" s="57">
        <v>0</v>
      </c>
      <c r="J88" s="57">
        <v>70</v>
      </c>
      <c r="K88" s="57">
        <v>7</v>
      </c>
      <c r="L88" s="57">
        <v>80</v>
      </c>
      <c r="M88" s="57">
        <v>8</v>
      </c>
      <c r="N88" s="57">
        <f t="shared" si="1"/>
        <v>66.040000000000006</v>
      </c>
      <c r="O88" s="57" t="s">
        <v>28</v>
      </c>
      <c r="P88" s="57" t="s">
        <v>162</v>
      </c>
    </row>
    <row r="89" spans="1:16" ht="27" customHeight="1">
      <c r="A89" s="57">
        <v>85</v>
      </c>
      <c r="B89" s="58">
        <v>22032414014</v>
      </c>
      <c r="C89" s="57" t="s">
        <v>947</v>
      </c>
      <c r="D89" s="57">
        <v>80</v>
      </c>
      <c r="E89" s="57">
        <v>16</v>
      </c>
      <c r="F89" s="57">
        <v>58.143999999999998</v>
      </c>
      <c r="G89" s="57">
        <v>0</v>
      </c>
      <c r="H89" s="57">
        <v>35.886400000000002</v>
      </c>
      <c r="I89" s="57">
        <v>0</v>
      </c>
      <c r="J89" s="57">
        <v>70</v>
      </c>
      <c r="K89" s="57">
        <v>7</v>
      </c>
      <c r="L89" s="57">
        <v>80</v>
      </c>
      <c r="M89" s="57">
        <v>8</v>
      </c>
      <c r="N89" s="57">
        <f t="shared" si="1"/>
        <v>65.886399999999995</v>
      </c>
      <c r="O89" s="57" t="s">
        <v>28</v>
      </c>
      <c r="P89" s="57" t="s">
        <v>28</v>
      </c>
    </row>
    <row r="90" spans="1:16" ht="27" customHeight="1">
      <c r="A90" s="57">
        <v>86</v>
      </c>
      <c r="B90" s="57">
        <v>2203242031</v>
      </c>
      <c r="C90" s="57" t="s">
        <v>948</v>
      </c>
      <c r="D90" s="57">
        <v>80</v>
      </c>
      <c r="E90" s="57">
        <v>16</v>
      </c>
      <c r="F90" s="57">
        <v>58.128</v>
      </c>
      <c r="G90" s="57">
        <v>0</v>
      </c>
      <c r="H90" s="57">
        <v>34.876800000000003</v>
      </c>
      <c r="I90" s="57">
        <v>0</v>
      </c>
      <c r="J90" s="57">
        <v>70</v>
      </c>
      <c r="K90" s="57">
        <v>7</v>
      </c>
      <c r="L90" s="57">
        <v>80</v>
      </c>
      <c r="M90" s="57">
        <v>8</v>
      </c>
      <c r="N90" s="57">
        <f t="shared" si="1"/>
        <v>65.876800000000003</v>
      </c>
      <c r="O90" s="57" t="s">
        <v>28</v>
      </c>
      <c r="P90" s="57" t="s">
        <v>162</v>
      </c>
    </row>
    <row r="91" spans="1:16" ht="27" customHeight="1">
      <c r="A91" s="57">
        <v>87</v>
      </c>
      <c r="B91" s="58">
        <v>2203241046</v>
      </c>
      <c r="C91" s="60" t="s">
        <v>949</v>
      </c>
      <c r="D91" s="57">
        <v>80</v>
      </c>
      <c r="E91" s="57">
        <v>16</v>
      </c>
      <c r="F91" s="57">
        <v>58.02</v>
      </c>
      <c r="G91" s="57">
        <v>0</v>
      </c>
      <c r="H91" s="57">
        <v>34.811999999999998</v>
      </c>
      <c r="I91" s="57">
        <v>0</v>
      </c>
      <c r="J91" s="57">
        <v>70</v>
      </c>
      <c r="K91" s="57">
        <v>7</v>
      </c>
      <c r="L91" s="57">
        <v>80</v>
      </c>
      <c r="M91" s="57">
        <v>8</v>
      </c>
      <c r="N91" s="57">
        <f t="shared" si="1"/>
        <v>65.811999999999998</v>
      </c>
      <c r="O91" s="60" t="s">
        <v>28</v>
      </c>
      <c r="P91" s="60" t="s">
        <v>162</v>
      </c>
    </row>
    <row r="92" spans="1:16" ht="27" customHeight="1">
      <c r="A92" s="57">
        <v>88</v>
      </c>
      <c r="B92" s="57">
        <v>2203242042</v>
      </c>
      <c r="C92" s="57" t="s">
        <v>950</v>
      </c>
      <c r="D92" s="57">
        <v>80.599999999999994</v>
      </c>
      <c r="E92" s="57">
        <v>16.12</v>
      </c>
      <c r="F92" s="57">
        <v>57.79</v>
      </c>
      <c r="G92" s="57">
        <v>0</v>
      </c>
      <c r="H92" s="57">
        <v>34.67</v>
      </c>
      <c r="I92" s="57">
        <v>0</v>
      </c>
      <c r="J92" s="57">
        <v>70</v>
      </c>
      <c r="K92" s="57">
        <v>7</v>
      </c>
      <c r="L92" s="57">
        <v>80</v>
      </c>
      <c r="M92" s="57">
        <v>8</v>
      </c>
      <c r="N92" s="57">
        <f t="shared" si="1"/>
        <v>65.793999999999997</v>
      </c>
      <c r="O92" s="57" t="s">
        <v>28</v>
      </c>
      <c r="P92" s="57" t="s">
        <v>162</v>
      </c>
    </row>
    <row r="93" spans="1:16" ht="27" customHeight="1">
      <c r="A93" s="57">
        <v>89</v>
      </c>
      <c r="B93" s="57">
        <v>2203242025</v>
      </c>
      <c r="C93" s="57" t="s">
        <v>951</v>
      </c>
      <c r="D93" s="57">
        <v>80.599999999999994</v>
      </c>
      <c r="E93" s="57">
        <v>16.12</v>
      </c>
      <c r="F93" s="57">
        <v>57.731999999999999</v>
      </c>
      <c r="G93" s="57">
        <v>0</v>
      </c>
      <c r="H93" s="57">
        <v>34.64</v>
      </c>
      <c r="I93" s="57">
        <v>0</v>
      </c>
      <c r="J93" s="57">
        <v>70</v>
      </c>
      <c r="K93" s="57">
        <v>7</v>
      </c>
      <c r="L93" s="57">
        <v>80</v>
      </c>
      <c r="M93" s="57">
        <v>8</v>
      </c>
      <c r="N93" s="57">
        <f t="shared" si="1"/>
        <v>65.759200000000007</v>
      </c>
      <c r="O93" s="57" t="s">
        <v>29</v>
      </c>
      <c r="P93" s="57" t="s">
        <v>162</v>
      </c>
    </row>
    <row r="94" spans="1:16" ht="27" customHeight="1">
      <c r="A94" s="57">
        <v>90</v>
      </c>
      <c r="B94" s="58">
        <v>2203241007</v>
      </c>
      <c r="C94" s="57" t="s">
        <v>952</v>
      </c>
      <c r="D94" s="57">
        <v>80</v>
      </c>
      <c r="E94" s="57">
        <v>16</v>
      </c>
      <c r="F94" s="57">
        <v>55.2</v>
      </c>
      <c r="G94" s="57">
        <v>0</v>
      </c>
      <c r="H94" s="57">
        <v>30.7</v>
      </c>
      <c r="I94" s="57">
        <v>0</v>
      </c>
      <c r="J94" s="57">
        <v>70</v>
      </c>
      <c r="K94" s="57">
        <v>7</v>
      </c>
      <c r="L94" s="57">
        <v>80</v>
      </c>
      <c r="M94" s="57">
        <v>8</v>
      </c>
      <c r="N94" s="57">
        <f t="shared" si="1"/>
        <v>64.12</v>
      </c>
      <c r="O94" s="57" t="s">
        <v>28</v>
      </c>
      <c r="P94" s="57" t="s">
        <v>28</v>
      </c>
    </row>
    <row r="95" spans="1:16" ht="27" customHeight="1">
      <c r="A95" s="57">
        <v>91</v>
      </c>
      <c r="B95" s="57">
        <v>2203242027</v>
      </c>
      <c r="C95" s="57" t="s">
        <v>953</v>
      </c>
      <c r="D95" s="57">
        <v>80.599999999999994</v>
      </c>
      <c r="E95" s="57">
        <v>16.12</v>
      </c>
      <c r="F95" s="57">
        <v>52.2</v>
      </c>
      <c r="G95" s="57">
        <v>0.15</v>
      </c>
      <c r="H95" s="57">
        <v>31.41</v>
      </c>
      <c r="I95" s="57">
        <v>0</v>
      </c>
      <c r="J95" s="57">
        <v>70</v>
      </c>
      <c r="K95" s="57">
        <v>7</v>
      </c>
      <c r="L95" s="57">
        <v>80</v>
      </c>
      <c r="M95" s="57">
        <v>8</v>
      </c>
      <c r="N95" s="57">
        <f t="shared" si="1"/>
        <v>62.53</v>
      </c>
      <c r="O95" s="57" t="s">
        <v>29</v>
      </c>
      <c r="P95" s="57" t="s">
        <v>162</v>
      </c>
    </row>
    <row r="96" spans="1:16" ht="27" customHeight="1">
      <c r="A96" s="57">
        <v>92</v>
      </c>
      <c r="B96" s="58">
        <v>2211231028</v>
      </c>
      <c r="C96" s="57" t="s">
        <v>954</v>
      </c>
      <c r="D96" s="57">
        <v>70</v>
      </c>
      <c r="E96" s="57">
        <v>7</v>
      </c>
      <c r="F96" s="57">
        <v>57.823999999999998</v>
      </c>
      <c r="G96" s="57">
        <v>0</v>
      </c>
      <c r="H96" s="57">
        <v>34.694400000000002</v>
      </c>
      <c r="I96" s="57">
        <v>0</v>
      </c>
      <c r="J96" s="57">
        <v>60</v>
      </c>
      <c r="K96" s="57">
        <v>6</v>
      </c>
      <c r="L96" s="57">
        <v>70</v>
      </c>
      <c r="M96" s="57">
        <v>7</v>
      </c>
      <c r="N96" s="57">
        <f t="shared" si="1"/>
        <v>61.694400000000002</v>
      </c>
      <c r="O96" s="57" t="s">
        <v>28</v>
      </c>
      <c r="P96" s="57" t="s">
        <v>28</v>
      </c>
    </row>
  </sheetData>
  <sortState ref="A5:P97">
    <sortCondition descending="1" ref="N5:N97"/>
  </sortState>
  <mergeCells count="10">
    <mergeCell ref="A1:P1"/>
    <mergeCell ref="A2:P2"/>
    <mergeCell ref="D3:E3"/>
    <mergeCell ref="F3:H3"/>
    <mergeCell ref="J3:K3"/>
    <mergeCell ref="L3:M3"/>
    <mergeCell ref="A3:A4"/>
    <mergeCell ref="B3:B4"/>
    <mergeCell ref="C3:C4"/>
    <mergeCell ref="I3:I4"/>
  </mergeCells>
  <phoneticPr fontId="2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tabSelected="1" topLeftCell="A34" workbookViewId="0">
      <selection activeCell="F14" sqref="F14"/>
    </sheetView>
  </sheetViews>
  <sheetFormatPr defaultColWidth="9" defaultRowHeight="13.5"/>
  <cols>
    <col min="1" max="2" width="11.25" customWidth="1"/>
    <col min="3" max="3" width="9" style="92"/>
  </cols>
  <sheetData>
    <row r="1" spans="1:16" ht="25.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</row>
    <row r="2" spans="1:16">
      <c r="A2" s="155" t="s">
        <v>955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7"/>
    </row>
    <row r="3" spans="1:16" ht="33.75">
      <c r="A3" s="113" t="s">
        <v>2</v>
      </c>
      <c r="B3" s="159" t="s">
        <v>3</v>
      </c>
      <c r="C3" s="161" t="s">
        <v>4</v>
      </c>
      <c r="D3" s="112" t="s">
        <v>5</v>
      </c>
      <c r="E3" s="158"/>
      <c r="F3" s="112" t="s">
        <v>6</v>
      </c>
      <c r="G3" s="112"/>
      <c r="H3" s="112"/>
      <c r="I3" s="115" t="s">
        <v>7</v>
      </c>
      <c r="J3" s="112" t="s">
        <v>8</v>
      </c>
      <c r="K3" s="112"/>
      <c r="L3" s="112" t="s">
        <v>9</v>
      </c>
      <c r="M3" s="112"/>
      <c r="N3" s="13" t="s">
        <v>10</v>
      </c>
      <c r="O3" s="13" t="s">
        <v>11</v>
      </c>
      <c r="P3" s="13" t="s">
        <v>12</v>
      </c>
    </row>
    <row r="4" spans="1:16" ht="33.75">
      <c r="A4" s="114"/>
      <c r="B4" s="160"/>
      <c r="C4" s="161"/>
      <c r="D4" s="15" t="s">
        <v>13</v>
      </c>
      <c r="E4" s="16" t="s">
        <v>14</v>
      </c>
      <c r="F4" s="17" t="s">
        <v>17</v>
      </c>
      <c r="G4" s="18" t="s">
        <v>18</v>
      </c>
      <c r="H4" s="14" t="s">
        <v>19</v>
      </c>
      <c r="I4" s="116"/>
      <c r="J4" s="18" t="s">
        <v>20</v>
      </c>
      <c r="K4" s="14" t="s">
        <v>21</v>
      </c>
      <c r="L4" s="18" t="s">
        <v>22</v>
      </c>
      <c r="M4" s="14" t="s">
        <v>23</v>
      </c>
      <c r="N4" s="14" t="s">
        <v>24</v>
      </c>
      <c r="O4" s="13"/>
      <c r="P4" s="28"/>
    </row>
    <row r="5" spans="1:16">
      <c r="A5" s="19">
        <v>1</v>
      </c>
      <c r="B5" s="20">
        <v>2203223043</v>
      </c>
      <c r="C5" s="27" t="s">
        <v>956</v>
      </c>
      <c r="D5" s="21">
        <v>85</v>
      </c>
      <c r="E5" s="21">
        <v>17</v>
      </c>
      <c r="F5" s="21">
        <v>79.263999999999996</v>
      </c>
      <c r="G5" s="21">
        <v>0.44</v>
      </c>
      <c r="H5" s="21">
        <v>47.822400000000002</v>
      </c>
      <c r="I5" s="21">
        <v>0.44</v>
      </c>
      <c r="J5" s="21">
        <v>76</v>
      </c>
      <c r="K5" s="21">
        <v>7.6</v>
      </c>
      <c r="L5" s="21">
        <v>97</v>
      </c>
      <c r="M5" s="21">
        <v>9.6999999999999993</v>
      </c>
      <c r="N5" s="29">
        <v>82.122399999999999</v>
      </c>
      <c r="O5" s="21" t="s">
        <v>28</v>
      </c>
      <c r="P5" s="21"/>
    </row>
    <row r="6" spans="1:16">
      <c r="A6" s="19">
        <v>2</v>
      </c>
      <c r="B6" s="22" t="s">
        <v>957</v>
      </c>
      <c r="C6" s="21" t="s">
        <v>958</v>
      </c>
      <c r="D6" s="21">
        <v>100</v>
      </c>
      <c r="E6" s="21">
        <v>20</v>
      </c>
      <c r="F6" s="21">
        <v>74.37</v>
      </c>
      <c r="G6" s="21">
        <v>0</v>
      </c>
      <c r="H6" s="21">
        <v>44.622</v>
      </c>
      <c r="I6" s="21"/>
      <c r="J6" s="21">
        <v>71.8</v>
      </c>
      <c r="K6" s="21">
        <v>7.18</v>
      </c>
      <c r="L6" s="21">
        <v>96</v>
      </c>
      <c r="M6" s="21">
        <v>9.6</v>
      </c>
      <c r="N6" s="29">
        <f>E6+H6+K6+M6</f>
        <v>81.402000000000001</v>
      </c>
      <c r="O6" s="21" t="s">
        <v>28</v>
      </c>
      <c r="P6" s="21" t="s">
        <v>29</v>
      </c>
    </row>
    <row r="7" spans="1:16">
      <c r="A7" s="19">
        <v>3</v>
      </c>
      <c r="B7" s="20">
        <v>2203223008</v>
      </c>
      <c r="C7" s="27" t="s">
        <v>959</v>
      </c>
      <c r="D7" s="21">
        <v>98.5</v>
      </c>
      <c r="E7" s="21">
        <v>19.7</v>
      </c>
      <c r="F7" s="21">
        <v>75.680000000000007</v>
      </c>
      <c r="G7" s="21">
        <v>0.03</v>
      </c>
      <c r="H7" s="21">
        <v>45.426000000000002</v>
      </c>
      <c r="I7" s="21">
        <v>0.03</v>
      </c>
      <c r="J7" s="21">
        <v>74</v>
      </c>
      <c r="K7" s="21">
        <v>7.4</v>
      </c>
      <c r="L7" s="21">
        <v>84</v>
      </c>
      <c r="M7" s="21">
        <v>8.4</v>
      </c>
      <c r="N7" s="29">
        <v>80.926000000000002</v>
      </c>
      <c r="O7" s="21" t="s">
        <v>28</v>
      </c>
      <c r="P7" s="21"/>
    </row>
    <row r="8" spans="1:16">
      <c r="A8" s="19">
        <v>4</v>
      </c>
      <c r="B8" s="22" t="s">
        <v>960</v>
      </c>
      <c r="C8" s="21" t="s">
        <v>961</v>
      </c>
      <c r="D8" s="21">
        <v>85</v>
      </c>
      <c r="E8" s="21">
        <v>17</v>
      </c>
      <c r="F8" s="21">
        <v>76.528000000000006</v>
      </c>
      <c r="G8" s="21">
        <v>0</v>
      </c>
      <c r="H8" s="21">
        <v>45.916800000000002</v>
      </c>
      <c r="I8" s="21"/>
      <c r="J8" s="21">
        <v>71.099999999999994</v>
      </c>
      <c r="K8" s="21">
        <v>7.11</v>
      </c>
      <c r="L8" s="21">
        <v>94.5</v>
      </c>
      <c r="M8" s="21">
        <v>9.4499999999999993</v>
      </c>
      <c r="N8" s="29">
        <v>79.476799999999997</v>
      </c>
      <c r="O8" s="21" t="s">
        <v>28</v>
      </c>
      <c r="P8" s="21" t="s">
        <v>29</v>
      </c>
    </row>
    <row r="9" spans="1:16">
      <c r="A9" s="19">
        <v>5</v>
      </c>
      <c r="B9" s="22" t="s">
        <v>962</v>
      </c>
      <c r="C9" s="21" t="s">
        <v>963</v>
      </c>
      <c r="D9" s="21">
        <v>97</v>
      </c>
      <c r="E9" s="21">
        <v>19.399999999999999</v>
      </c>
      <c r="F9" s="21">
        <v>71.802000000000007</v>
      </c>
      <c r="G9" s="21">
        <v>0</v>
      </c>
      <c r="H9" s="21">
        <v>43.081200000000003</v>
      </c>
      <c r="I9" s="21"/>
      <c r="J9" s="21">
        <v>77.8</v>
      </c>
      <c r="K9" s="21">
        <v>7.78</v>
      </c>
      <c r="L9" s="21">
        <v>88</v>
      </c>
      <c r="M9" s="21">
        <v>8.8000000000000007</v>
      </c>
      <c r="N9" s="29">
        <v>79.061199999999999</v>
      </c>
      <c r="O9" s="21" t="s">
        <v>28</v>
      </c>
      <c r="P9" s="21" t="s">
        <v>29</v>
      </c>
    </row>
    <row r="10" spans="1:16">
      <c r="A10" s="19">
        <v>6</v>
      </c>
      <c r="B10" s="20">
        <v>2203223028</v>
      </c>
      <c r="C10" s="27" t="s">
        <v>964</v>
      </c>
      <c r="D10" s="21">
        <v>98</v>
      </c>
      <c r="E10" s="21">
        <v>19.600000000000001</v>
      </c>
      <c r="F10" s="21">
        <v>71.016000000000005</v>
      </c>
      <c r="G10" s="21">
        <v>0</v>
      </c>
      <c r="H10" s="21">
        <v>42.61</v>
      </c>
      <c r="I10" s="21"/>
      <c r="J10" s="21">
        <v>76</v>
      </c>
      <c r="K10" s="21">
        <v>7.6</v>
      </c>
      <c r="L10" s="21">
        <v>92.5</v>
      </c>
      <c r="M10" s="21">
        <v>9.25</v>
      </c>
      <c r="N10" s="29">
        <v>79.06</v>
      </c>
      <c r="O10" s="21"/>
      <c r="P10" s="21"/>
    </row>
    <row r="11" spans="1:16">
      <c r="A11" s="19">
        <v>7</v>
      </c>
      <c r="B11" s="23">
        <v>2203221037</v>
      </c>
      <c r="C11" s="21" t="s">
        <v>965</v>
      </c>
      <c r="D11" s="24">
        <v>93.2</v>
      </c>
      <c r="E11" s="21">
        <v>18.64</v>
      </c>
      <c r="F11" s="21">
        <v>73.596000000000004</v>
      </c>
      <c r="G11" s="21">
        <v>0.04</v>
      </c>
      <c r="H11" s="21">
        <f t="shared" ref="H11:H17" si="0">(F11+G11)*0.6</f>
        <v>44.181600000000003</v>
      </c>
      <c r="I11" s="21"/>
      <c r="J11" s="21">
        <v>70.599999999999994</v>
      </c>
      <c r="K11" s="21">
        <v>7.06</v>
      </c>
      <c r="L11" s="21">
        <v>87</v>
      </c>
      <c r="M11" s="21">
        <v>8.6999999999999993</v>
      </c>
      <c r="N11" s="30">
        <f t="shared" ref="N11:N13" si="1">E11+H11+K11+M11</f>
        <v>78.581599999999995</v>
      </c>
      <c r="O11" s="21" t="s">
        <v>28</v>
      </c>
      <c r="P11" s="21" t="s">
        <v>29</v>
      </c>
    </row>
    <row r="12" spans="1:16">
      <c r="A12" s="19">
        <v>8</v>
      </c>
      <c r="B12" s="23">
        <v>2203221002</v>
      </c>
      <c r="C12" s="21" t="s">
        <v>966</v>
      </c>
      <c r="D12" s="24">
        <v>100</v>
      </c>
      <c r="E12" s="21">
        <f t="shared" ref="E12:E17" si="2">D12*0.2</f>
        <v>20</v>
      </c>
      <c r="F12" s="21">
        <v>68.512</v>
      </c>
      <c r="G12" s="21">
        <v>0.34</v>
      </c>
      <c r="H12" s="21">
        <f t="shared" si="0"/>
        <v>41.311199999999999</v>
      </c>
      <c r="I12" s="21"/>
      <c r="J12" s="21">
        <v>70.599999999999994</v>
      </c>
      <c r="K12" s="21">
        <f t="shared" ref="K12:K17" si="3">J12*0.1</f>
        <v>7.06</v>
      </c>
      <c r="L12" s="21">
        <v>97</v>
      </c>
      <c r="M12" s="21">
        <f t="shared" ref="M12:M17" si="4">L12*0.1</f>
        <v>9.6999999999999993</v>
      </c>
      <c r="N12" s="30">
        <f t="shared" si="1"/>
        <v>78.071200000000005</v>
      </c>
      <c r="O12" s="21" t="s">
        <v>29</v>
      </c>
      <c r="P12" s="21" t="s">
        <v>29</v>
      </c>
    </row>
    <row r="13" spans="1:16">
      <c r="A13" s="19">
        <v>9</v>
      </c>
      <c r="B13" s="22" t="s">
        <v>967</v>
      </c>
      <c r="C13" s="21" t="s">
        <v>968</v>
      </c>
      <c r="D13" s="21">
        <v>100</v>
      </c>
      <c r="E13" s="21">
        <v>20</v>
      </c>
      <c r="F13" s="21">
        <v>69.415999999999997</v>
      </c>
      <c r="G13" s="21">
        <v>0.2</v>
      </c>
      <c r="H13" s="25">
        <v>41.769599999999997</v>
      </c>
      <c r="I13" s="21"/>
      <c r="J13" s="21">
        <v>76.5</v>
      </c>
      <c r="K13" s="21">
        <v>7.65</v>
      </c>
      <c r="L13" s="21">
        <v>84.5</v>
      </c>
      <c r="M13" s="21">
        <v>8.4499999999999993</v>
      </c>
      <c r="N13" s="29">
        <f t="shared" si="1"/>
        <v>77.869600000000005</v>
      </c>
      <c r="O13" s="31" t="s">
        <v>28</v>
      </c>
      <c r="P13" s="31" t="s">
        <v>29</v>
      </c>
    </row>
    <row r="14" spans="1:16">
      <c r="A14" s="19">
        <v>10</v>
      </c>
      <c r="B14" s="20">
        <v>2203223042</v>
      </c>
      <c r="C14" s="27" t="s">
        <v>969</v>
      </c>
      <c r="D14" s="21">
        <v>95</v>
      </c>
      <c r="E14" s="21">
        <v>19</v>
      </c>
      <c r="F14" s="21">
        <v>69.575999999999993</v>
      </c>
      <c r="G14" s="21">
        <v>0.33</v>
      </c>
      <c r="H14" s="21">
        <v>41.943600000000004</v>
      </c>
      <c r="I14" s="21"/>
      <c r="J14" s="21">
        <v>74</v>
      </c>
      <c r="K14" s="21">
        <v>7.4</v>
      </c>
      <c r="L14" s="21">
        <v>94.5</v>
      </c>
      <c r="M14" s="21">
        <v>9.4499999999999993</v>
      </c>
      <c r="N14" s="29">
        <v>77.793599999999998</v>
      </c>
      <c r="O14" s="21" t="s">
        <v>28</v>
      </c>
      <c r="P14" s="21"/>
    </row>
    <row r="15" spans="1:16">
      <c r="A15" s="19">
        <v>11</v>
      </c>
      <c r="B15" s="22" t="s">
        <v>970</v>
      </c>
      <c r="C15" s="21" t="s">
        <v>971</v>
      </c>
      <c r="D15" s="21">
        <v>100</v>
      </c>
      <c r="E15" s="21">
        <v>20</v>
      </c>
      <c r="F15" s="21">
        <v>66.599999999999994</v>
      </c>
      <c r="G15" s="21">
        <v>0.84</v>
      </c>
      <c r="H15" s="21">
        <v>40.704000000000001</v>
      </c>
      <c r="I15" s="21"/>
      <c r="J15" s="21">
        <v>72.3</v>
      </c>
      <c r="K15" s="21">
        <v>7.23</v>
      </c>
      <c r="L15" s="21">
        <v>98.5</v>
      </c>
      <c r="M15" s="21">
        <v>9.85</v>
      </c>
      <c r="N15" s="29">
        <f t="shared" ref="N15:N20" si="5">E15+H15+K15+M15</f>
        <v>77.784000000000006</v>
      </c>
      <c r="O15" s="21" t="s">
        <v>29</v>
      </c>
      <c r="P15" s="21" t="s">
        <v>29</v>
      </c>
    </row>
    <row r="16" spans="1:16">
      <c r="A16" s="19">
        <v>12</v>
      </c>
      <c r="B16" s="23">
        <v>2203221018</v>
      </c>
      <c r="C16" s="21" t="s">
        <v>972</v>
      </c>
      <c r="D16" s="24">
        <v>86</v>
      </c>
      <c r="E16" s="21">
        <f t="shared" si="2"/>
        <v>17.2</v>
      </c>
      <c r="F16" s="21">
        <v>73.983999999999995</v>
      </c>
      <c r="G16" s="21">
        <v>0.36</v>
      </c>
      <c r="H16" s="21">
        <f t="shared" si="0"/>
        <v>44.606400000000001</v>
      </c>
      <c r="I16" s="21"/>
      <c r="J16" s="21">
        <v>70.5</v>
      </c>
      <c r="K16" s="21">
        <f t="shared" si="3"/>
        <v>7.05</v>
      </c>
      <c r="L16" s="21">
        <v>86.5</v>
      </c>
      <c r="M16" s="21">
        <f t="shared" si="4"/>
        <v>8.65</v>
      </c>
      <c r="N16" s="30">
        <f t="shared" si="5"/>
        <v>77.506399999999999</v>
      </c>
      <c r="O16" s="21" t="s">
        <v>29</v>
      </c>
      <c r="P16" s="21" t="s">
        <v>29</v>
      </c>
    </row>
    <row r="17" spans="1:16">
      <c r="A17" s="19">
        <v>13</v>
      </c>
      <c r="B17" s="23">
        <v>2203221008</v>
      </c>
      <c r="C17" s="21" t="s">
        <v>973</v>
      </c>
      <c r="D17" s="24">
        <v>89</v>
      </c>
      <c r="E17" s="21">
        <f t="shared" si="2"/>
        <v>17.8</v>
      </c>
      <c r="F17" s="21">
        <v>70.024000000000001</v>
      </c>
      <c r="G17" s="21">
        <v>0.24</v>
      </c>
      <c r="H17" s="21">
        <f t="shared" si="0"/>
        <v>42.1584</v>
      </c>
      <c r="I17" s="21"/>
      <c r="J17" s="21">
        <v>74</v>
      </c>
      <c r="K17" s="21">
        <f t="shared" si="3"/>
        <v>7.4</v>
      </c>
      <c r="L17" s="21">
        <v>87.5</v>
      </c>
      <c r="M17" s="21">
        <f t="shared" si="4"/>
        <v>8.75</v>
      </c>
      <c r="N17" s="30">
        <f t="shared" si="5"/>
        <v>76.108400000000003</v>
      </c>
      <c r="O17" s="21" t="s">
        <v>29</v>
      </c>
      <c r="P17" s="21" t="s">
        <v>29</v>
      </c>
    </row>
    <row r="18" spans="1:16">
      <c r="A18" s="19">
        <v>14</v>
      </c>
      <c r="B18" s="22" t="s">
        <v>974</v>
      </c>
      <c r="C18" s="21" t="s">
        <v>975</v>
      </c>
      <c r="D18" s="21">
        <v>100</v>
      </c>
      <c r="E18" s="21">
        <v>20</v>
      </c>
      <c r="F18" s="21">
        <v>67.322000000000003</v>
      </c>
      <c r="G18" s="21">
        <v>0</v>
      </c>
      <c r="H18" s="21">
        <v>40.3932</v>
      </c>
      <c r="I18" s="21"/>
      <c r="J18" s="21">
        <v>72.3</v>
      </c>
      <c r="K18" s="21">
        <v>7.23</v>
      </c>
      <c r="L18" s="21">
        <v>84.5</v>
      </c>
      <c r="M18" s="21">
        <v>8.4499999999999993</v>
      </c>
      <c r="N18" s="29">
        <f t="shared" si="5"/>
        <v>76.0732</v>
      </c>
      <c r="O18" s="21" t="s">
        <v>28</v>
      </c>
      <c r="P18" s="21" t="s">
        <v>29</v>
      </c>
    </row>
    <row r="19" spans="1:16">
      <c r="A19" s="19">
        <v>15</v>
      </c>
      <c r="B19" s="23">
        <v>2203221017</v>
      </c>
      <c r="C19" s="21" t="s">
        <v>976</v>
      </c>
      <c r="D19" s="24">
        <v>92.5</v>
      </c>
      <c r="E19" s="21">
        <f t="shared" ref="E19:E23" si="6">D19*0.2</f>
        <v>18.5</v>
      </c>
      <c r="F19" s="21">
        <v>66.775999999999996</v>
      </c>
      <c r="G19" s="21">
        <v>0</v>
      </c>
      <c r="H19" s="21">
        <f t="shared" ref="H19:H23" si="7">(F19+G19)*0.6</f>
        <v>40.065600000000003</v>
      </c>
      <c r="I19" s="21"/>
      <c r="J19" s="21">
        <v>70.5</v>
      </c>
      <c r="K19" s="21">
        <f t="shared" ref="K19:K23" si="8">J19*0.1</f>
        <v>7.05</v>
      </c>
      <c r="L19" s="21">
        <v>96</v>
      </c>
      <c r="M19" s="21">
        <f t="shared" ref="M19:M23" si="9">L19*0.1</f>
        <v>9.6</v>
      </c>
      <c r="N19" s="30">
        <f t="shared" si="5"/>
        <v>75.215599999999995</v>
      </c>
      <c r="O19" s="21" t="s">
        <v>28</v>
      </c>
      <c r="P19" s="21" t="s">
        <v>29</v>
      </c>
    </row>
    <row r="20" spans="1:16">
      <c r="A20" s="19">
        <v>16</v>
      </c>
      <c r="B20" s="23">
        <v>2203221013</v>
      </c>
      <c r="C20" s="21" t="s">
        <v>977</v>
      </c>
      <c r="D20" s="24">
        <v>84.5</v>
      </c>
      <c r="E20" s="21">
        <f t="shared" si="6"/>
        <v>16.899999999999999</v>
      </c>
      <c r="F20" s="21">
        <v>69.936000000000007</v>
      </c>
      <c r="G20" s="21">
        <v>0.13</v>
      </c>
      <c r="H20" s="21">
        <f t="shared" si="7"/>
        <v>42.0396</v>
      </c>
      <c r="I20" s="21"/>
      <c r="J20" s="21">
        <v>73</v>
      </c>
      <c r="K20" s="21">
        <f t="shared" si="8"/>
        <v>7.3</v>
      </c>
      <c r="L20" s="21">
        <v>88.5</v>
      </c>
      <c r="M20" s="21">
        <f t="shared" si="9"/>
        <v>8.85</v>
      </c>
      <c r="N20" s="30">
        <f t="shared" si="5"/>
        <v>75.089600000000004</v>
      </c>
      <c r="O20" s="21" t="s">
        <v>28</v>
      </c>
      <c r="P20" s="21" t="s">
        <v>29</v>
      </c>
    </row>
    <row r="21" spans="1:16">
      <c r="A21" s="19">
        <v>17</v>
      </c>
      <c r="B21" s="20">
        <v>2203223046</v>
      </c>
      <c r="C21" s="27" t="s">
        <v>978</v>
      </c>
      <c r="D21" s="21">
        <v>89.5</v>
      </c>
      <c r="E21" s="21">
        <v>17.899999999999999</v>
      </c>
      <c r="F21" s="21">
        <v>69.128</v>
      </c>
      <c r="G21" s="21">
        <v>0.11</v>
      </c>
      <c r="H21" s="21">
        <v>41.5428</v>
      </c>
      <c r="I21" s="21"/>
      <c r="J21" s="21">
        <v>75.5</v>
      </c>
      <c r="K21" s="21">
        <v>7.55</v>
      </c>
      <c r="L21" s="21">
        <v>80.5</v>
      </c>
      <c r="M21" s="21">
        <v>8.0500000000000007</v>
      </c>
      <c r="N21" s="29">
        <v>75.0428</v>
      </c>
      <c r="O21" s="21" t="s">
        <v>28</v>
      </c>
      <c r="P21" s="21" t="s">
        <v>29</v>
      </c>
    </row>
    <row r="22" spans="1:16">
      <c r="A22" s="19">
        <v>18</v>
      </c>
      <c r="B22" s="20">
        <v>2203223021</v>
      </c>
      <c r="C22" s="27" t="s">
        <v>979</v>
      </c>
      <c r="D22" s="21">
        <v>97</v>
      </c>
      <c r="E22" s="21">
        <v>19.399999999999999</v>
      </c>
      <c r="F22" s="21">
        <v>73.13</v>
      </c>
      <c r="G22" s="21">
        <v>0</v>
      </c>
      <c r="H22" s="21">
        <v>38.200000000000003</v>
      </c>
      <c r="I22" s="21">
        <v>0</v>
      </c>
      <c r="J22" s="21">
        <v>86</v>
      </c>
      <c r="K22" s="21">
        <v>8.6</v>
      </c>
      <c r="L22" s="21">
        <v>88</v>
      </c>
      <c r="M22" s="21">
        <v>8.8000000000000007</v>
      </c>
      <c r="N22" s="29">
        <v>75.02</v>
      </c>
      <c r="O22" s="21" t="s">
        <v>28</v>
      </c>
      <c r="P22" s="21"/>
    </row>
    <row r="23" spans="1:16">
      <c r="A23" s="19">
        <v>19</v>
      </c>
      <c r="B23" s="23">
        <v>2203221020</v>
      </c>
      <c r="C23" s="21" t="s">
        <v>980</v>
      </c>
      <c r="D23" s="24">
        <v>80.5</v>
      </c>
      <c r="E23" s="21">
        <f t="shared" si="6"/>
        <v>16.100000000000001</v>
      </c>
      <c r="F23" s="21">
        <v>71.44</v>
      </c>
      <c r="G23" s="21">
        <v>0</v>
      </c>
      <c r="H23" s="21">
        <f t="shared" si="7"/>
        <v>42.863999999999997</v>
      </c>
      <c r="I23" s="21"/>
      <c r="J23" s="21">
        <v>71</v>
      </c>
      <c r="K23" s="21">
        <f t="shared" si="8"/>
        <v>7.1</v>
      </c>
      <c r="L23" s="21">
        <v>88</v>
      </c>
      <c r="M23" s="21">
        <f t="shared" si="9"/>
        <v>8.8000000000000007</v>
      </c>
      <c r="N23" s="30">
        <f t="shared" ref="N23:N31" si="10">E23+H23+K23+M23</f>
        <v>74.864000000000004</v>
      </c>
      <c r="O23" s="21" t="s">
        <v>28</v>
      </c>
      <c r="P23" s="21" t="s">
        <v>28</v>
      </c>
    </row>
    <row r="24" spans="1:16">
      <c r="A24" s="19">
        <v>20</v>
      </c>
      <c r="B24" s="22" t="s">
        <v>981</v>
      </c>
      <c r="C24" s="21" t="s">
        <v>982</v>
      </c>
      <c r="D24" s="21">
        <v>82.5</v>
      </c>
      <c r="E24" s="21">
        <v>16.5</v>
      </c>
      <c r="F24" s="21">
        <v>70.304000000000002</v>
      </c>
      <c r="G24" s="21">
        <v>0</v>
      </c>
      <c r="H24" s="21">
        <v>42.182400000000001</v>
      </c>
      <c r="I24" s="21"/>
      <c r="J24" s="21">
        <v>70</v>
      </c>
      <c r="K24" s="21">
        <v>7</v>
      </c>
      <c r="L24" s="21">
        <v>87.5</v>
      </c>
      <c r="M24" s="21">
        <v>8.75</v>
      </c>
      <c r="N24" s="29">
        <v>74.434200000000004</v>
      </c>
      <c r="O24" s="21" t="s">
        <v>28</v>
      </c>
      <c r="P24" s="21" t="s">
        <v>28</v>
      </c>
    </row>
    <row r="25" spans="1:16">
      <c r="A25" s="19">
        <v>21</v>
      </c>
      <c r="B25" s="22" t="s">
        <v>983</v>
      </c>
      <c r="C25" s="21" t="s">
        <v>984</v>
      </c>
      <c r="D25" s="21">
        <v>83.5</v>
      </c>
      <c r="E25" s="21">
        <v>16.7</v>
      </c>
      <c r="F25" s="21">
        <v>70.376000000000005</v>
      </c>
      <c r="G25" s="21">
        <v>0.08</v>
      </c>
      <c r="H25" s="21">
        <v>42.273600000000002</v>
      </c>
      <c r="I25" s="21"/>
      <c r="J25" s="21">
        <v>71</v>
      </c>
      <c r="K25" s="21">
        <v>7.1</v>
      </c>
      <c r="L25" s="31">
        <v>83</v>
      </c>
      <c r="M25" s="21">
        <v>8.3000000000000007</v>
      </c>
      <c r="N25" s="29">
        <f t="shared" si="10"/>
        <v>74.373599999999996</v>
      </c>
      <c r="O25" s="21" t="s">
        <v>28</v>
      </c>
      <c r="P25" s="21" t="s">
        <v>28</v>
      </c>
    </row>
    <row r="26" spans="1:16">
      <c r="A26" s="19">
        <v>22</v>
      </c>
      <c r="B26" s="20">
        <v>2203223038</v>
      </c>
      <c r="C26" s="27" t="s">
        <v>985</v>
      </c>
      <c r="D26" s="21">
        <v>86</v>
      </c>
      <c r="E26" s="21">
        <v>17.2</v>
      </c>
      <c r="F26" s="21">
        <v>68.463999999999999</v>
      </c>
      <c r="G26" s="21">
        <v>0.26</v>
      </c>
      <c r="H26" s="21">
        <v>41.234400000000001</v>
      </c>
      <c r="I26" s="21"/>
      <c r="J26" s="21">
        <v>74.5</v>
      </c>
      <c r="K26" s="21">
        <v>7.45</v>
      </c>
      <c r="L26" s="21">
        <v>84</v>
      </c>
      <c r="M26" s="21">
        <v>8.4</v>
      </c>
      <c r="N26" s="29">
        <v>74.284400000000005</v>
      </c>
      <c r="O26" s="21" t="s">
        <v>28</v>
      </c>
      <c r="P26" s="21"/>
    </row>
    <row r="27" spans="1:16">
      <c r="A27" s="19">
        <v>23</v>
      </c>
      <c r="B27" s="20">
        <v>2203223047</v>
      </c>
      <c r="C27" s="27" t="s">
        <v>986</v>
      </c>
      <c r="D27" s="21">
        <v>96</v>
      </c>
      <c r="E27" s="21">
        <v>19.2</v>
      </c>
      <c r="F27" s="21">
        <v>76.94</v>
      </c>
      <c r="G27" s="21">
        <v>0.09</v>
      </c>
      <c r="H27" s="21">
        <v>39.316800000000001</v>
      </c>
      <c r="I27" s="21"/>
      <c r="J27" s="21">
        <v>77</v>
      </c>
      <c r="K27" s="21">
        <v>7.7</v>
      </c>
      <c r="L27" s="21">
        <v>87</v>
      </c>
      <c r="M27" s="21">
        <v>8.6999999999999993</v>
      </c>
      <c r="N27" s="29">
        <v>74.165199999999999</v>
      </c>
      <c r="O27" s="21" t="s">
        <v>28</v>
      </c>
      <c r="P27" s="21"/>
    </row>
    <row r="28" spans="1:16">
      <c r="A28" s="19">
        <v>24</v>
      </c>
      <c r="B28" s="23">
        <v>2203221010</v>
      </c>
      <c r="C28" s="21" t="s">
        <v>987</v>
      </c>
      <c r="D28" s="24">
        <v>92</v>
      </c>
      <c r="E28" s="21">
        <f t="shared" ref="E28:E31" si="11">D28*0.2</f>
        <v>18.399999999999999</v>
      </c>
      <c r="F28" s="21">
        <v>66.951999999999998</v>
      </c>
      <c r="G28" s="21">
        <v>0.1</v>
      </c>
      <c r="H28" s="21">
        <f t="shared" ref="H28:H31" si="12">(F28+G28)*0.6</f>
        <v>40.231200000000001</v>
      </c>
      <c r="I28" s="21"/>
      <c r="J28" s="21">
        <v>70</v>
      </c>
      <c r="K28" s="21">
        <f t="shared" ref="K28:K31" si="13">J28*0.1</f>
        <v>7</v>
      </c>
      <c r="L28" s="21">
        <v>83.5</v>
      </c>
      <c r="M28" s="21">
        <f t="shared" ref="M28:M31" si="14">L28*0.1</f>
        <v>8.35</v>
      </c>
      <c r="N28" s="30">
        <f t="shared" si="10"/>
        <v>73.981200000000001</v>
      </c>
      <c r="O28" s="21" t="s">
        <v>28</v>
      </c>
      <c r="P28" s="21" t="s">
        <v>28</v>
      </c>
    </row>
    <row r="29" spans="1:16">
      <c r="A29" s="19">
        <v>25</v>
      </c>
      <c r="B29" s="23">
        <v>2203221038</v>
      </c>
      <c r="C29" s="21" t="s">
        <v>988</v>
      </c>
      <c r="D29" s="24">
        <v>89</v>
      </c>
      <c r="E29" s="21">
        <f t="shared" si="11"/>
        <v>17.8</v>
      </c>
      <c r="F29" s="21">
        <v>67.968000000000004</v>
      </c>
      <c r="G29" s="21">
        <v>0</v>
      </c>
      <c r="H29" s="21">
        <f t="shared" si="12"/>
        <v>40.780799999999999</v>
      </c>
      <c r="I29" s="21"/>
      <c r="J29" s="21">
        <v>71.2</v>
      </c>
      <c r="K29" s="21">
        <f t="shared" si="13"/>
        <v>7.12</v>
      </c>
      <c r="L29" s="21">
        <v>82.5</v>
      </c>
      <c r="M29" s="21">
        <f t="shared" si="14"/>
        <v>8.25</v>
      </c>
      <c r="N29" s="30">
        <f t="shared" si="10"/>
        <v>73.950800000000001</v>
      </c>
      <c r="O29" s="21" t="s">
        <v>28</v>
      </c>
      <c r="P29" s="21" t="s">
        <v>28</v>
      </c>
    </row>
    <row r="30" spans="1:16">
      <c r="A30" s="19">
        <v>26</v>
      </c>
      <c r="B30" s="23">
        <v>2203221047</v>
      </c>
      <c r="C30" s="21" t="s">
        <v>989</v>
      </c>
      <c r="D30" s="24">
        <v>86.5</v>
      </c>
      <c r="E30" s="21">
        <f t="shared" si="11"/>
        <v>17.3</v>
      </c>
      <c r="F30" s="21">
        <v>66.176000000000002</v>
      </c>
      <c r="G30" s="21">
        <v>0.56000000000000005</v>
      </c>
      <c r="H30" s="21">
        <f t="shared" si="12"/>
        <v>40.041600000000003</v>
      </c>
      <c r="I30" s="21"/>
      <c r="J30" s="21">
        <v>70.5</v>
      </c>
      <c r="K30" s="21">
        <f t="shared" si="13"/>
        <v>7.05</v>
      </c>
      <c r="L30" s="21">
        <v>95</v>
      </c>
      <c r="M30" s="21">
        <f t="shared" si="14"/>
        <v>9.5</v>
      </c>
      <c r="N30" s="30">
        <f t="shared" si="10"/>
        <v>73.891599999999997</v>
      </c>
      <c r="O30" s="21" t="s">
        <v>28</v>
      </c>
      <c r="P30" s="21" t="s">
        <v>28</v>
      </c>
    </row>
    <row r="31" spans="1:16">
      <c r="A31" s="19">
        <v>27</v>
      </c>
      <c r="B31" s="23">
        <v>2203221028</v>
      </c>
      <c r="C31" s="21" t="s">
        <v>990</v>
      </c>
      <c r="D31" s="24">
        <v>93</v>
      </c>
      <c r="E31" s="21">
        <f t="shared" si="11"/>
        <v>18.600000000000001</v>
      </c>
      <c r="F31" s="21">
        <v>64.896000000000001</v>
      </c>
      <c r="G31" s="21">
        <v>0</v>
      </c>
      <c r="H31" s="21">
        <f t="shared" si="12"/>
        <v>38.937600000000003</v>
      </c>
      <c r="I31" s="21"/>
      <c r="J31" s="21">
        <v>70</v>
      </c>
      <c r="K31" s="21">
        <f t="shared" si="13"/>
        <v>7</v>
      </c>
      <c r="L31" s="21">
        <v>93.5</v>
      </c>
      <c r="M31" s="21">
        <f t="shared" si="14"/>
        <v>9.35</v>
      </c>
      <c r="N31" s="30">
        <f t="shared" si="10"/>
        <v>73.887600000000006</v>
      </c>
      <c r="O31" s="21" t="s">
        <v>29</v>
      </c>
      <c r="P31" s="21" t="s">
        <v>28</v>
      </c>
    </row>
    <row r="32" spans="1:16">
      <c r="A32" s="19">
        <v>28</v>
      </c>
      <c r="B32" s="20">
        <v>2203223029</v>
      </c>
      <c r="C32" s="27" t="s">
        <v>991</v>
      </c>
      <c r="D32" s="21">
        <v>93</v>
      </c>
      <c r="E32" s="21">
        <v>18.600000000000001</v>
      </c>
      <c r="F32" s="21">
        <v>63</v>
      </c>
      <c r="G32" s="21">
        <v>0</v>
      </c>
      <c r="H32" s="21">
        <v>37.450000000000003</v>
      </c>
      <c r="I32" s="21"/>
      <c r="J32" s="21">
        <v>71</v>
      </c>
      <c r="K32" s="21">
        <v>7.1</v>
      </c>
      <c r="L32" s="21">
        <v>81</v>
      </c>
      <c r="M32" s="21">
        <v>8.1</v>
      </c>
      <c r="N32" s="29">
        <v>73.67</v>
      </c>
      <c r="O32" s="21" t="s">
        <v>28</v>
      </c>
      <c r="P32" s="21"/>
    </row>
    <row r="33" spans="1:16">
      <c r="A33" s="19">
        <v>29</v>
      </c>
      <c r="B33" s="23">
        <v>2203221001</v>
      </c>
      <c r="C33" s="21" t="s">
        <v>992</v>
      </c>
      <c r="D33" s="24">
        <v>81.5</v>
      </c>
      <c r="E33" s="21">
        <f>D33*0.2</f>
        <v>16.3</v>
      </c>
      <c r="F33" s="21">
        <v>69.808000000000007</v>
      </c>
      <c r="G33" s="21">
        <v>0.03</v>
      </c>
      <c r="H33" s="21">
        <f>(F33+G33)*0.6</f>
        <v>41.902799999999999</v>
      </c>
      <c r="I33" s="21"/>
      <c r="J33" s="21">
        <v>70.5</v>
      </c>
      <c r="K33" s="21">
        <f>J33*0.1</f>
        <v>7.05</v>
      </c>
      <c r="L33" s="21">
        <v>83.5</v>
      </c>
      <c r="M33" s="21">
        <f>L33*0.1</f>
        <v>8.35</v>
      </c>
      <c r="N33" s="30">
        <f t="shared" ref="N33:N38" si="15">E33+H33+K33+M33</f>
        <v>73.602800000000002</v>
      </c>
      <c r="O33" s="21" t="s">
        <v>29</v>
      </c>
      <c r="P33" s="21" t="s">
        <v>28</v>
      </c>
    </row>
    <row r="34" spans="1:16">
      <c r="A34" s="19">
        <v>30</v>
      </c>
      <c r="B34" s="22" t="s">
        <v>993</v>
      </c>
      <c r="C34" s="21" t="s">
        <v>994</v>
      </c>
      <c r="D34" s="21">
        <v>93.5</v>
      </c>
      <c r="E34" s="21">
        <v>18.7</v>
      </c>
      <c r="F34" s="21">
        <v>65.231999999999999</v>
      </c>
      <c r="G34" s="21">
        <v>0.76</v>
      </c>
      <c r="H34" s="21">
        <v>39.595199999999998</v>
      </c>
      <c r="I34" s="21"/>
      <c r="J34" s="21">
        <v>70</v>
      </c>
      <c r="K34" s="21">
        <v>7</v>
      </c>
      <c r="L34" s="21">
        <v>83</v>
      </c>
      <c r="M34" s="21">
        <v>8.3000000000000007</v>
      </c>
      <c r="N34" s="29">
        <f>M34+H34+E34+K34</f>
        <v>73.595200000000006</v>
      </c>
      <c r="O34" s="21" t="s">
        <v>28</v>
      </c>
      <c r="P34" s="21" t="s">
        <v>28</v>
      </c>
    </row>
    <row r="35" spans="1:16">
      <c r="A35" s="19">
        <v>31</v>
      </c>
      <c r="B35" s="26">
        <v>2203223012</v>
      </c>
      <c r="C35" s="27" t="s">
        <v>995</v>
      </c>
      <c r="D35" s="21">
        <v>81.5</v>
      </c>
      <c r="E35" s="21">
        <v>16.3</v>
      </c>
      <c r="F35" s="21">
        <v>67.575999999999993</v>
      </c>
      <c r="G35" s="21">
        <v>0.65</v>
      </c>
      <c r="H35" s="21">
        <v>40.935600000000001</v>
      </c>
      <c r="I35" s="21">
        <v>0.65</v>
      </c>
      <c r="J35" s="21">
        <v>77.5</v>
      </c>
      <c r="K35" s="21">
        <v>7.75</v>
      </c>
      <c r="L35" s="21">
        <v>84.5</v>
      </c>
      <c r="M35" s="21">
        <v>8.4499999999999993</v>
      </c>
      <c r="N35" s="29">
        <v>73.435599999999994</v>
      </c>
      <c r="O35" s="21" t="s">
        <v>28</v>
      </c>
      <c r="P35" s="21"/>
    </row>
    <row r="36" spans="1:16">
      <c r="A36" s="19">
        <v>32</v>
      </c>
      <c r="B36" s="20">
        <v>2203223015</v>
      </c>
      <c r="C36" s="27" t="s">
        <v>996</v>
      </c>
      <c r="D36" s="21">
        <v>94</v>
      </c>
      <c r="E36" s="21">
        <v>18.8</v>
      </c>
      <c r="F36" s="21">
        <v>63.6</v>
      </c>
      <c r="G36" s="21">
        <v>0</v>
      </c>
      <c r="H36" s="21">
        <v>38.200000000000003</v>
      </c>
      <c r="I36" s="21">
        <v>0</v>
      </c>
      <c r="J36" s="21">
        <v>71</v>
      </c>
      <c r="K36" s="21">
        <v>7.1</v>
      </c>
      <c r="L36" s="21">
        <v>93</v>
      </c>
      <c r="M36" s="21">
        <v>9.3000000000000007</v>
      </c>
      <c r="N36" s="29">
        <f t="shared" si="15"/>
        <v>73.400000000000006</v>
      </c>
      <c r="O36" s="21" t="s">
        <v>28</v>
      </c>
      <c r="P36" s="21"/>
    </row>
    <row r="37" spans="1:16">
      <c r="A37" s="19">
        <v>33</v>
      </c>
      <c r="B37" s="22" t="s">
        <v>997</v>
      </c>
      <c r="C37" s="21" t="s">
        <v>998</v>
      </c>
      <c r="D37" s="21">
        <v>93.5</v>
      </c>
      <c r="E37" s="21">
        <v>18.7</v>
      </c>
      <c r="F37" s="21">
        <v>65.209999999999994</v>
      </c>
      <c r="G37" s="21">
        <v>0.2</v>
      </c>
      <c r="H37" s="21">
        <v>39.246000000000002</v>
      </c>
      <c r="I37" s="21"/>
      <c r="J37" s="21">
        <v>71.8</v>
      </c>
      <c r="K37" s="21">
        <v>7.18</v>
      </c>
      <c r="L37" s="21">
        <v>82.5</v>
      </c>
      <c r="M37" s="21">
        <v>8.15</v>
      </c>
      <c r="N37" s="29">
        <v>73.376000000000005</v>
      </c>
      <c r="O37" s="21" t="s">
        <v>28</v>
      </c>
      <c r="P37" s="21" t="s">
        <v>28</v>
      </c>
    </row>
    <row r="38" spans="1:16">
      <c r="A38" s="19">
        <v>34</v>
      </c>
      <c r="B38" s="23">
        <v>2203221024</v>
      </c>
      <c r="C38" s="21" t="s">
        <v>999</v>
      </c>
      <c r="D38" s="24">
        <v>92</v>
      </c>
      <c r="E38" s="21">
        <f>D38*0.2</f>
        <v>18.399999999999999</v>
      </c>
      <c r="F38" s="21">
        <v>65.84</v>
      </c>
      <c r="G38" s="21">
        <v>0</v>
      </c>
      <c r="H38" s="21">
        <f>(F38+G38)*0.6</f>
        <v>39.503999999999998</v>
      </c>
      <c r="I38" s="21"/>
      <c r="J38" s="21">
        <v>70</v>
      </c>
      <c r="K38" s="21">
        <f>J38*0.1</f>
        <v>7</v>
      </c>
      <c r="L38" s="21">
        <v>84</v>
      </c>
      <c r="M38" s="21">
        <f>L38*0.1</f>
        <v>8.4</v>
      </c>
      <c r="N38" s="30">
        <f t="shared" si="15"/>
        <v>73.304000000000002</v>
      </c>
      <c r="O38" s="21" t="s">
        <v>29</v>
      </c>
      <c r="P38" s="21" t="s">
        <v>28</v>
      </c>
    </row>
    <row r="39" spans="1:16">
      <c r="A39" s="19">
        <v>35</v>
      </c>
      <c r="B39" s="20">
        <v>2203223049</v>
      </c>
      <c r="C39" s="27" t="s">
        <v>1000</v>
      </c>
      <c r="D39" s="21">
        <v>96</v>
      </c>
      <c r="E39" s="21">
        <v>19.2</v>
      </c>
      <c r="F39" s="21">
        <v>64.44</v>
      </c>
      <c r="G39" s="21">
        <v>0</v>
      </c>
      <c r="H39" s="21">
        <v>38.664000000000001</v>
      </c>
      <c r="I39" s="21"/>
      <c r="J39" s="21">
        <v>71</v>
      </c>
      <c r="K39" s="21">
        <v>7.1</v>
      </c>
      <c r="L39" s="21">
        <v>83</v>
      </c>
      <c r="M39" s="21">
        <v>8.3000000000000007</v>
      </c>
      <c r="N39" s="29">
        <v>73.263999999999996</v>
      </c>
      <c r="O39" s="21" t="s">
        <v>29</v>
      </c>
      <c r="P39" s="21"/>
    </row>
    <row r="40" spans="1:16">
      <c r="A40" s="19">
        <v>36</v>
      </c>
      <c r="B40" s="22" t="s">
        <v>1001</v>
      </c>
      <c r="C40" s="21" t="s">
        <v>1002</v>
      </c>
      <c r="D40" s="21">
        <v>88</v>
      </c>
      <c r="E40" s="21">
        <v>17.399999999999999</v>
      </c>
      <c r="F40" s="21">
        <v>67.319999999999993</v>
      </c>
      <c r="G40" s="21">
        <v>0.28999999999999998</v>
      </c>
      <c r="H40" s="21">
        <v>40.566000000000003</v>
      </c>
      <c r="I40" s="21"/>
      <c r="J40" s="21">
        <v>71.3</v>
      </c>
      <c r="K40" s="21">
        <v>7.13</v>
      </c>
      <c r="L40" s="21">
        <v>81.5</v>
      </c>
      <c r="M40" s="21">
        <v>8.15</v>
      </c>
      <c r="N40" s="29">
        <v>73.245999999999995</v>
      </c>
      <c r="O40" s="21" t="s">
        <v>28</v>
      </c>
      <c r="P40" s="21" t="s">
        <v>28</v>
      </c>
    </row>
    <row r="41" spans="1:16">
      <c r="A41" s="19">
        <v>37</v>
      </c>
      <c r="B41" s="20">
        <v>2203223003</v>
      </c>
      <c r="C41" s="27" t="s">
        <v>1003</v>
      </c>
      <c r="D41" s="21">
        <v>88</v>
      </c>
      <c r="E41" s="21">
        <v>17.600000000000001</v>
      </c>
      <c r="F41" s="21">
        <v>66.8</v>
      </c>
      <c r="G41" s="21">
        <v>0</v>
      </c>
      <c r="H41" s="21">
        <v>40.08</v>
      </c>
      <c r="I41" s="21">
        <v>0</v>
      </c>
      <c r="J41" s="21">
        <v>74</v>
      </c>
      <c r="K41" s="21">
        <v>7.4</v>
      </c>
      <c r="L41" s="21">
        <v>81</v>
      </c>
      <c r="M41" s="21">
        <v>8.1</v>
      </c>
      <c r="N41" s="29">
        <v>73.180000000000007</v>
      </c>
      <c r="O41" s="21" t="s">
        <v>28</v>
      </c>
      <c r="P41" s="21"/>
    </row>
    <row r="42" spans="1:16">
      <c r="A42" s="19">
        <v>38</v>
      </c>
      <c r="B42" s="22" t="s">
        <v>1004</v>
      </c>
      <c r="C42" s="21" t="s">
        <v>1005</v>
      </c>
      <c r="D42" s="21">
        <v>94.5</v>
      </c>
      <c r="E42" s="21">
        <v>18.899999999999999</v>
      </c>
      <c r="F42" s="21">
        <v>64.384</v>
      </c>
      <c r="G42" s="21">
        <v>0</v>
      </c>
      <c r="H42" s="21">
        <v>38.630400000000002</v>
      </c>
      <c r="I42" s="21"/>
      <c r="J42" s="21">
        <v>72.3</v>
      </c>
      <c r="K42" s="21">
        <v>7.23</v>
      </c>
      <c r="L42" s="21">
        <v>84</v>
      </c>
      <c r="M42" s="21">
        <v>8.4</v>
      </c>
      <c r="N42" s="29">
        <v>73.161000000000001</v>
      </c>
      <c r="O42" s="21" t="s">
        <v>29</v>
      </c>
      <c r="P42" s="21" t="s">
        <v>28</v>
      </c>
    </row>
    <row r="43" spans="1:16">
      <c r="A43" s="19">
        <v>39</v>
      </c>
      <c r="B43" s="26">
        <v>2203223020</v>
      </c>
      <c r="C43" s="27" t="s">
        <v>1006</v>
      </c>
      <c r="D43" s="21">
        <v>82</v>
      </c>
      <c r="E43" s="21">
        <f>82*0.2</f>
        <v>16.399999999999999</v>
      </c>
      <c r="F43" s="21">
        <v>68.7</v>
      </c>
      <c r="G43" s="21">
        <v>0</v>
      </c>
      <c r="H43" s="21">
        <v>41.2</v>
      </c>
      <c r="I43" s="21">
        <v>0</v>
      </c>
      <c r="J43" s="21">
        <v>72</v>
      </c>
      <c r="K43" s="21">
        <v>7.2</v>
      </c>
      <c r="L43" s="21">
        <v>83</v>
      </c>
      <c r="M43" s="21">
        <v>8.3000000000000007</v>
      </c>
      <c r="N43" s="29">
        <f t="shared" ref="N43:N46" si="16">E43+H43+K43+M43</f>
        <v>73.099999999999994</v>
      </c>
      <c r="O43" s="21"/>
      <c r="P43" s="21"/>
    </row>
    <row r="44" spans="1:16">
      <c r="A44" s="19">
        <v>40</v>
      </c>
      <c r="B44" s="23">
        <v>2203221035</v>
      </c>
      <c r="C44" s="21" t="s">
        <v>1007</v>
      </c>
      <c r="D44" s="21">
        <v>81</v>
      </c>
      <c r="E44" s="21">
        <f>D44*0.2</f>
        <v>16.2</v>
      </c>
      <c r="F44" s="21">
        <v>68.48</v>
      </c>
      <c r="G44" s="21">
        <v>0</v>
      </c>
      <c r="H44" s="21">
        <f>(F44+G44)*0.6</f>
        <v>41.088000000000001</v>
      </c>
      <c r="I44" s="21"/>
      <c r="J44" s="21">
        <v>70.5</v>
      </c>
      <c r="K44" s="21">
        <f>J44*0.1</f>
        <v>7.05</v>
      </c>
      <c r="L44" s="21">
        <v>82.5</v>
      </c>
      <c r="M44" s="21">
        <f>L44*0.1</f>
        <v>8.25</v>
      </c>
      <c r="N44" s="30">
        <f t="shared" si="16"/>
        <v>72.587999999999994</v>
      </c>
      <c r="O44" s="21" t="s">
        <v>28</v>
      </c>
      <c r="P44" s="21" t="s">
        <v>28</v>
      </c>
    </row>
    <row r="45" spans="1:16">
      <c r="A45" s="19">
        <v>41</v>
      </c>
      <c r="B45" s="22" t="s">
        <v>1008</v>
      </c>
      <c r="C45" s="21" t="s">
        <v>1009</v>
      </c>
      <c r="D45" s="21">
        <v>93.5</v>
      </c>
      <c r="E45" s="21">
        <v>18.7</v>
      </c>
      <c r="F45" s="21">
        <v>63.078000000000003</v>
      </c>
      <c r="G45" s="21">
        <v>0</v>
      </c>
      <c r="H45" s="21">
        <v>37.846800000000002</v>
      </c>
      <c r="I45" s="21"/>
      <c r="J45" s="21">
        <v>72.8</v>
      </c>
      <c r="K45" s="21">
        <v>7.28</v>
      </c>
      <c r="L45" s="21">
        <v>87</v>
      </c>
      <c r="M45" s="21">
        <v>8.6999999999999993</v>
      </c>
      <c r="N45" s="29">
        <f t="shared" si="16"/>
        <v>72.526799999999994</v>
      </c>
      <c r="O45" s="21" t="s">
        <v>28</v>
      </c>
      <c r="P45" s="21" t="s">
        <v>28</v>
      </c>
    </row>
    <row r="46" spans="1:16">
      <c r="A46" s="19">
        <v>42</v>
      </c>
      <c r="B46" s="22" t="s">
        <v>1010</v>
      </c>
      <c r="C46" s="21" t="s">
        <v>1011</v>
      </c>
      <c r="D46" s="21">
        <v>83.5</v>
      </c>
      <c r="E46" s="21">
        <v>16.7</v>
      </c>
      <c r="F46" s="21">
        <v>67.64</v>
      </c>
      <c r="G46" s="21">
        <v>0</v>
      </c>
      <c r="H46" s="21">
        <v>40.584000000000003</v>
      </c>
      <c r="I46" s="21"/>
      <c r="J46" s="21">
        <v>70</v>
      </c>
      <c r="K46" s="21">
        <v>7</v>
      </c>
      <c r="L46" s="21">
        <v>82</v>
      </c>
      <c r="M46" s="21">
        <v>8.1999999999999993</v>
      </c>
      <c r="N46" s="29">
        <f t="shared" si="16"/>
        <v>72.483999999999995</v>
      </c>
      <c r="O46" s="21" t="s">
        <v>28</v>
      </c>
      <c r="P46" s="21" t="s">
        <v>28</v>
      </c>
    </row>
    <row r="47" spans="1:16">
      <c r="A47" s="19">
        <v>43</v>
      </c>
      <c r="B47" s="22" t="s">
        <v>1012</v>
      </c>
      <c r="C47" s="21" t="s">
        <v>1013</v>
      </c>
      <c r="D47" s="21">
        <v>92</v>
      </c>
      <c r="E47" s="21">
        <v>17.8</v>
      </c>
      <c r="F47" s="21">
        <v>64.856999999999999</v>
      </c>
      <c r="G47" s="21">
        <v>0</v>
      </c>
      <c r="H47" s="21">
        <v>38.614199999999997</v>
      </c>
      <c r="I47" s="21"/>
      <c r="J47" s="21">
        <v>71.3</v>
      </c>
      <c r="K47" s="21">
        <v>7.13</v>
      </c>
      <c r="L47" s="21">
        <v>82.5</v>
      </c>
      <c r="M47" s="21">
        <v>8.25</v>
      </c>
      <c r="N47" s="29">
        <v>72.319199999999995</v>
      </c>
      <c r="O47" s="31" t="s">
        <v>28</v>
      </c>
      <c r="P47" s="31" t="s">
        <v>28</v>
      </c>
    </row>
    <row r="48" spans="1:16">
      <c r="A48" s="19">
        <v>44</v>
      </c>
      <c r="B48" s="20">
        <v>2203223045</v>
      </c>
      <c r="C48" s="27" t="s">
        <v>1014</v>
      </c>
      <c r="D48" s="21">
        <v>89</v>
      </c>
      <c r="E48" s="21">
        <v>17.8</v>
      </c>
      <c r="F48" s="21">
        <v>64.111999999999995</v>
      </c>
      <c r="G48" s="21">
        <v>0</v>
      </c>
      <c r="H48" s="21">
        <v>38.5</v>
      </c>
      <c r="I48" s="21"/>
      <c r="J48" s="21">
        <v>76</v>
      </c>
      <c r="K48" s="21">
        <v>7.6</v>
      </c>
      <c r="L48" s="21">
        <v>84</v>
      </c>
      <c r="M48" s="21">
        <v>8.4</v>
      </c>
      <c r="N48" s="29">
        <v>72.3</v>
      </c>
      <c r="O48" s="21" t="s">
        <v>28</v>
      </c>
      <c r="P48" s="21"/>
    </row>
    <row r="49" spans="1:16">
      <c r="A49" s="19">
        <v>45</v>
      </c>
      <c r="B49" s="20">
        <v>2203223035</v>
      </c>
      <c r="C49" s="27" t="s">
        <v>1015</v>
      </c>
      <c r="D49" s="21">
        <v>87</v>
      </c>
      <c r="E49" s="21">
        <v>17.399999999999999</v>
      </c>
      <c r="F49" s="21">
        <v>77.319999999999993</v>
      </c>
      <c r="G49" s="21">
        <v>9</v>
      </c>
      <c r="H49" s="21">
        <v>63.655999999999999</v>
      </c>
      <c r="I49" s="21">
        <v>7.0000000000000007E-2</v>
      </c>
      <c r="J49" s="21">
        <v>81</v>
      </c>
      <c r="K49" s="21">
        <v>8.1</v>
      </c>
      <c r="L49" s="21">
        <v>85</v>
      </c>
      <c r="M49" s="21">
        <v>8.5</v>
      </c>
      <c r="N49" s="29">
        <v>72.235600000000005</v>
      </c>
      <c r="O49" s="21" t="s">
        <v>28</v>
      </c>
      <c r="P49" s="21"/>
    </row>
    <row r="50" spans="1:16">
      <c r="A50" s="19">
        <v>46</v>
      </c>
      <c r="B50" s="20">
        <v>2203222044</v>
      </c>
      <c r="C50" s="27" t="s">
        <v>1005</v>
      </c>
      <c r="D50" s="21">
        <v>86</v>
      </c>
      <c r="E50" s="21">
        <v>17.2</v>
      </c>
      <c r="F50" s="21">
        <v>64.647999999999996</v>
      </c>
      <c r="G50" s="21">
        <v>0</v>
      </c>
      <c r="H50" s="21">
        <v>38.81</v>
      </c>
      <c r="I50" s="21"/>
      <c r="J50" s="21">
        <v>75</v>
      </c>
      <c r="K50" s="21">
        <v>7.5</v>
      </c>
      <c r="L50" s="21">
        <v>87</v>
      </c>
      <c r="M50" s="21">
        <v>8.6999999999999993</v>
      </c>
      <c r="N50" s="29">
        <v>72.209999999999994</v>
      </c>
      <c r="O50" s="21" t="s">
        <v>28</v>
      </c>
      <c r="P50" s="21"/>
    </row>
    <row r="51" spans="1:16">
      <c r="A51" s="19">
        <v>47</v>
      </c>
      <c r="B51" s="23">
        <v>2203221014</v>
      </c>
      <c r="C51" s="21" t="s">
        <v>1016</v>
      </c>
      <c r="D51" s="24">
        <v>83</v>
      </c>
      <c r="E51" s="21">
        <f t="shared" ref="E51:E56" si="17">D51*0.2</f>
        <v>16.600000000000001</v>
      </c>
      <c r="F51" s="21">
        <v>66.896000000000001</v>
      </c>
      <c r="G51" s="21">
        <v>0</v>
      </c>
      <c r="H51" s="21">
        <f t="shared" ref="H51:H56" si="18">(F51+G51)*0.6</f>
        <v>40.137599999999999</v>
      </c>
      <c r="I51" s="21"/>
      <c r="J51" s="21">
        <v>70.599999999999994</v>
      </c>
      <c r="K51" s="21">
        <f t="shared" ref="K51:K56" si="19">J51*0.1</f>
        <v>7.06</v>
      </c>
      <c r="L51" s="21">
        <v>81.5</v>
      </c>
      <c r="M51" s="21">
        <f t="shared" ref="M51:M56" si="20">L51*0.1</f>
        <v>8.15</v>
      </c>
      <c r="N51" s="30">
        <f t="shared" ref="N51:N60" si="21">E51+H51+K51+M51</f>
        <v>71.947599999999994</v>
      </c>
      <c r="O51" s="21" t="s">
        <v>28</v>
      </c>
      <c r="P51" s="21" t="s">
        <v>28</v>
      </c>
    </row>
    <row r="52" spans="1:16">
      <c r="A52" s="19">
        <v>48</v>
      </c>
      <c r="B52" s="20">
        <v>2203223004</v>
      </c>
      <c r="C52" s="27" t="s">
        <v>1017</v>
      </c>
      <c r="D52" s="21">
        <v>85</v>
      </c>
      <c r="E52" s="21">
        <v>17</v>
      </c>
      <c r="F52" s="21">
        <v>65.528000000000006</v>
      </c>
      <c r="G52" s="21">
        <v>0</v>
      </c>
      <c r="H52" s="21">
        <v>39.316800000000001</v>
      </c>
      <c r="I52" s="21">
        <v>0</v>
      </c>
      <c r="J52" s="21">
        <v>74</v>
      </c>
      <c r="K52" s="21">
        <v>7.4</v>
      </c>
      <c r="L52" s="21">
        <v>82</v>
      </c>
      <c r="M52" s="21">
        <v>8.1999999999999993</v>
      </c>
      <c r="N52" s="29">
        <v>71.916799999999995</v>
      </c>
      <c r="O52" s="21" t="s">
        <v>28</v>
      </c>
      <c r="P52" s="21"/>
    </row>
    <row r="53" spans="1:16">
      <c r="A53" s="19">
        <v>49</v>
      </c>
      <c r="B53" s="23">
        <v>2203221009</v>
      </c>
      <c r="C53" s="21" t="s">
        <v>1018</v>
      </c>
      <c r="D53" s="24">
        <v>81</v>
      </c>
      <c r="E53" s="21">
        <f t="shared" si="17"/>
        <v>16.2</v>
      </c>
      <c r="F53" s="21">
        <v>65.936000000000007</v>
      </c>
      <c r="G53" s="21">
        <v>0.39</v>
      </c>
      <c r="H53" s="21">
        <f t="shared" si="18"/>
        <v>39.7956</v>
      </c>
      <c r="I53" s="21"/>
      <c r="J53" s="21">
        <v>70</v>
      </c>
      <c r="K53" s="21">
        <f t="shared" si="19"/>
        <v>7</v>
      </c>
      <c r="L53" s="21">
        <v>88.5</v>
      </c>
      <c r="M53" s="21">
        <f t="shared" si="20"/>
        <v>8.85</v>
      </c>
      <c r="N53" s="32">
        <f t="shared" si="21"/>
        <v>71.845600000000005</v>
      </c>
      <c r="O53" s="21" t="s">
        <v>28</v>
      </c>
      <c r="P53" s="21" t="s">
        <v>28</v>
      </c>
    </row>
    <row r="54" spans="1:16">
      <c r="A54" s="19">
        <v>50</v>
      </c>
      <c r="B54" s="20">
        <v>2203223006</v>
      </c>
      <c r="C54" s="27" t="s">
        <v>1019</v>
      </c>
      <c r="D54" s="21">
        <v>94</v>
      </c>
      <c r="E54" s="21">
        <v>18.8</v>
      </c>
      <c r="F54" s="21">
        <v>62.3</v>
      </c>
      <c r="G54" s="21">
        <v>0.12</v>
      </c>
      <c r="H54" s="21">
        <v>37.44</v>
      </c>
      <c r="I54" s="21">
        <v>0.12</v>
      </c>
      <c r="J54" s="21">
        <v>70.5</v>
      </c>
      <c r="K54" s="21">
        <v>7.1</v>
      </c>
      <c r="L54" s="21">
        <v>85</v>
      </c>
      <c r="M54" s="21">
        <v>8.5</v>
      </c>
      <c r="N54" s="21">
        <v>71.84</v>
      </c>
      <c r="O54" s="21" t="s">
        <v>28</v>
      </c>
      <c r="P54" s="21"/>
    </row>
    <row r="55" spans="1:16">
      <c r="A55" s="19">
        <v>51</v>
      </c>
      <c r="B55" s="20">
        <v>2203223050</v>
      </c>
      <c r="C55" s="27" t="s">
        <v>1020</v>
      </c>
      <c r="D55" s="21">
        <v>92</v>
      </c>
      <c r="E55" s="21">
        <v>18.399999999999999</v>
      </c>
      <c r="F55" s="21">
        <v>59.768000000000001</v>
      </c>
      <c r="G55" s="21">
        <v>0.24</v>
      </c>
      <c r="H55" s="21">
        <v>36</v>
      </c>
      <c r="I55" s="21"/>
      <c r="J55" s="21">
        <v>80</v>
      </c>
      <c r="K55" s="21">
        <v>8</v>
      </c>
      <c r="L55" s="21">
        <v>94</v>
      </c>
      <c r="M55" s="21">
        <v>9.4</v>
      </c>
      <c r="N55" s="21">
        <v>71.8</v>
      </c>
      <c r="O55" s="21" t="s">
        <v>28</v>
      </c>
      <c r="P55" s="21" t="s">
        <v>28</v>
      </c>
    </row>
    <row r="56" spans="1:16">
      <c r="A56" s="19">
        <v>52</v>
      </c>
      <c r="B56" s="23">
        <v>2003221007</v>
      </c>
      <c r="C56" s="21" t="s">
        <v>1021</v>
      </c>
      <c r="D56" s="24">
        <v>100</v>
      </c>
      <c r="E56" s="21">
        <f t="shared" si="17"/>
        <v>20</v>
      </c>
      <c r="F56" s="21">
        <v>55.496000000000002</v>
      </c>
      <c r="G56" s="21">
        <v>0.14000000000000001</v>
      </c>
      <c r="H56" s="21">
        <f t="shared" si="18"/>
        <v>33.381599999999999</v>
      </c>
      <c r="I56" s="21"/>
      <c r="J56" s="21">
        <v>83.6</v>
      </c>
      <c r="K56" s="21">
        <f t="shared" si="19"/>
        <v>8.36</v>
      </c>
      <c r="L56" s="21">
        <v>99.5</v>
      </c>
      <c r="M56" s="21">
        <f t="shared" si="20"/>
        <v>9.9499999999999993</v>
      </c>
      <c r="N56" s="32">
        <f t="shared" si="21"/>
        <v>71.691599999999994</v>
      </c>
      <c r="O56" s="21" t="s">
        <v>29</v>
      </c>
      <c r="P56" s="21" t="s">
        <v>28</v>
      </c>
    </row>
    <row r="57" spans="1:16">
      <c r="A57" s="19">
        <v>53</v>
      </c>
      <c r="B57" s="22" t="s">
        <v>1022</v>
      </c>
      <c r="C57" s="21" t="s">
        <v>1023</v>
      </c>
      <c r="D57" s="21">
        <v>83</v>
      </c>
      <c r="E57" s="21">
        <v>16.600000000000001</v>
      </c>
      <c r="F57" s="21">
        <v>65.644000000000005</v>
      </c>
      <c r="G57" s="21">
        <v>0.42</v>
      </c>
      <c r="H57" s="21">
        <v>39.638399999999997</v>
      </c>
      <c r="I57" s="21"/>
      <c r="J57" s="21">
        <v>70.8</v>
      </c>
      <c r="K57" s="21">
        <v>7.08</v>
      </c>
      <c r="L57" s="21">
        <v>83.5</v>
      </c>
      <c r="M57" s="21">
        <v>8.35</v>
      </c>
      <c r="N57" s="21">
        <f t="shared" si="21"/>
        <v>71.668400000000005</v>
      </c>
      <c r="O57" s="31" t="s">
        <v>28</v>
      </c>
      <c r="P57" s="31" t="s">
        <v>28</v>
      </c>
    </row>
    <row r="58" spans="1:16">
      <c r="A58" s="19">
        <v>54</v>
      </c>
      <c r="B58" s="22" t="s">
        <v>1024</v>
      </c>
      <c r="C58" s="21" t="s">
        <v>1025</v>
      </c>
      <c r="D58" s="21">
        <v>86</v>
      </c>
      <c r="E58" s="21">
        <v>17.2</v>
      </c>
      <c r="F58" s="21">
        <v>64.525000000000006</v>
      </c>
      <c r="G58" s="21">
        <v>0</v>
      </c>
      <c r="H58" s="21">
        <v>38.715000000000003</v>
      </c>
      <c r="I58" s="21"/>
      <c r="J58" s="21">
        <v>70</v>
      </c>
      <c r="K58" s="21">
        <v>7</v>
      </c>
      <c r="L58" s="21">
        <v>86</v>
      </c>
      <c r="M58" s="21">
        <v>8.6</v>
      </c>
      <c r="N58" s="21">
        <f t="shared" si="21"/>
        <v>71.515000000000001</v>
      </c>
      <c r="O58" s="21" t="s">
        <v>28</v>
      </c>
      <c r="P58" s="21" t="s">
        <v>28</v>
      </c>
    </row>
    <row r="59" spans="1:16" ht="24">
      <c r="A59" s="19">
        <v>55</v>
      </c>
      <c r="B59" s="23">
        <v>2203221033</v>
      </c>
      <c r="C59" s="21" t="s">
        <v>1026</v>
      </c>
      <c r="D59" s="24">
        <v>94.2</v>
      </c>
      <c r="E59" s="21">
        <f>D59*0.2</f>
        <v>18.84</v>
      </c>
      <c r="F59" s="21" t="s">
        <v>1027</v>
      </c>
      <c r="G59" s="21">
        <v>0.1</v>
      </c>
      <c r="H59" s="21">
        <v>36.938400000000001</v>
      </c>
      <c r="I59" s="21"/>
      <c r="J59" s="21">
        <v>71.099999999999994</v>
      </c>
      <c r="K59" s="21">
        <f>J59*0.1</f>
        <v>7.11</v>
      </c>
      <c r="L59" s="21">
        <v>84</v>
      </c>
      <c r="M59" s="21">
        <f>L59*0.1</f>
        <v>8.4</v>
      </c>
      <c r="N59" s="32">
        <f t="shared" si="21"/>
        <v>71.288399999999996</v>
      </c>
      <c r="O59" s="21" t="s">
        <v>28</v>
      </c>
      <c r="P59" s="21" t="s">
        <v>28</v>
      </c>
    </row>
    <row r="60" spans="1:16">
      <c r="A60" s="19">
        <v>56</v>
      </c>
      <c r="B60" s="20">
        <v>2203223011</v>
      </c>
      <c r="C60" s="27" t="s">
        <v>1028</v>
      </c>
      <c r="D60" s="21">
        <v>84</v>
      </c>
      <c r="E60" s="21">
        <v>16.8</v>
      </c>
      <c r="F60" s="21">
        <v>68.599999999999994</v>
      </c>
      <c r="G60" s="21">
        <v>0</v>
      </c>
      <c r="H60" s="21">
        <f>68.6*0.6</f>
        <v>41.16</v>
      </c>
      <c r="I60" s="21"/>
      <c r="J60" s="21">
        <v>52</v>
      </c>
      <c r="K60" s="21">
        <v>5.2</v>
      </c>
      <c r="L60" s="21">
        <v>81</v>
      </c>
      <c r="M60" s="21">
        <v>8.1</v>
      </c>
      <c r="N60" s="21">
        <f t="shared" si="21"/>
        <v>71.260000000000005</v>
      </c>
      <c r="O60" s="21"/>
      <c r="P60" s="21"/>
    </row>
    <row r="61" spans="1:16">
      <c r="A61" s="19">
        <v>57</v>
      </c>
      <c r="B61" s="22" t="s">
        <v>1029</v>
      </c>
      <c r="C61" s="21" t="s">
        <v>1030</v>
      </c>
      <c r="D61" s="21">
        <v>82.5</v>
      </c>
      <c r="E61" s="21">
        <v>16.5</v>
      </c>
      <c r="F61" s="21">
        <v>65.037999999999997</v>
      </c>
      <c r="G61" s="21">
        <v>0</v>
      </c>
      <c r="H61" s="21">
        <v>39.002800000000001</v>
      </c>
      <c r="I61" s="21"/>
      <c r="J61" s="21">
        <v>72.3</v>
      </c>
      <c r="K61" s="21">
        <v>7.23</v>
      </c>
      <c r="L61" s="21">
        <v>84.5</v>
      </c>
      <c r="M61" s="21">
        <v>8.4499999999999993</v>
      </c>
      <c r="N61" s="21">
        <v>71.202799999999996</v>
      </c>
      <c r="O61" s="21" t="s">
        <v>28</v>
      </c>
      <c r="P61" s="21" t="s">
        <v>28</v>
      </c>
    </row>
    <row r="62" spans="1:16">
      <c r="A62" s="19">
        <v>58</v>
      </c>
      <c r="B62" s="20">
        <v>2203223010</v>
      </c>
      <c r="C62" s="27" t="s">
        <v>1031</v>
      </c>
      <c r="D62" s="21">
        <v>89</v>
      </c>
      <c r="E62" s="21">
        <v>17.8</v>
      </c>
      <c r="F62" s="21">
        <v>61.295999999999999</v>
      </c>
      <c r="G62" s="21">
        <v>0.4</v>
      </c>
      <c r="H62" s="21">
        <v>37.01</v>
      </c>
      <c r="I62" s="21"/>
      <c r="J62" s="21">
        <v>74.5</v>
      </c>
      <c r="K62" s="21">
        <v>7.45</v>
      </c>
      <c r="L62" s="21">
        <v>88</v>
      </c>
      <c r="M62" s="21">
        <v>8.8000000000000007</v>
      </c>
      <c r="N62" s="21">
        <v>71.099999999999994</v>
      </c>
      <c r="O62" s="21" t="s">
        <v>28</v>
      </c>
      <c r="P62" s="21"/>
    </row>
    <row r="63" spans="1:16">
      <c r="A63" s="19">
        <v>59</v>
      </c>
      <c r="B63" s="22" t="s">
        <v>1032</v>
      </c>
      <c r="C63" s="21" t="s">
        <v>1033</v>
      </c>
      <c r="D63" s="21">
        <v>82.5</v>
      </c>
      <c r="E63" s="21">
        <v>16.5</v>
      </c>
      <c r="F63" s="21">
        <v>65.647999999999996</v>
      </c>
      <c r="G63" s="21">
        <v>0</v>
      </c>
      <c r="H63" s="21">
        <v>39.388800000000003</v>
      </c>
      <c r="I63" s="21"/>
      <c r="J63" s="21">
        <v>70</v>
      </c>
      <c r="K63" s="21">
        <v>7</v>
      </c>
      <c r="L63" s="21">
        <v>82</v>
      </c>
      <c r="M63" s="21">
        <v>8.1999999999999993</v>
      </c>
      <c r="N63" s="21">
        <f t="shared" ref="N63:N67" si="22">E63+H63+K63+M63</f>
        <v>71.088800000000006</v>
      </c>
      <c r="O63" s="21" t="s">
        <v>28</v>
      </c>
      <c r="P63" s="21" t="s">
        <v>28</v>
      </c>
    </row>
    <row r="64" spans="1:16">
      <c r="A64" s="19">
        <v>60</v>
      </c>
      <c r="B64" s="20">
        <v>2203223048</v>
      </c>
      <c r="C64" s="27" t="s">
        <v>1034</v>
      </c>
      <c r="D64" s="21">
        <v>88</v>
      </c>
      <c r="E64" s="21">
        <v>17.600000000000001</v>
      </c>
      <c r="F64" s="21">
        <v>63.04</v>
      </c>
      <c r="G64" s="21">
        <v>0</v>
      </c>
      <c r="H64" s="21">
        <v>37.874000000000002</v>
      </c>
      <c r="I64" s="21"/>
      <c r="J64" s="21">
        <v>71</v>
      </c>
      <c r="K64" s="21">
        <v>7.1</v>
      </c>
      <c r="L64" s="21">
        <v>85</v>
      </c>
      <c r="M64" s="21">
        <v>8.5</v>
      </c>
      <c r="N64" s="21">
        <v>71.073999999999998</v>
      </c>
      <c r="O64" s="21" t="s">
        <v>28</v>
      </c>
      <c r="P64" s="21"/>
    </row>
    <row r="65" spans="1:16">
      <c r="A65" s="19">
        <v>61</v>
      </c>
      <c r="B65" s="23">
        <v>2203221007</v>
      </c>
      <c r="C65" s="21" t="s">
        <v>1035</v>
      </c>
      <c r="D65" s="24">
        <v>84.5</v>
      </c>
      <c r="E65" s="21">
        <f>D65*0.2</f>
        <v>16.899999999999999</v>
      </c>
      <c r="F65" s="21">
        <v>63.856000000000002</v>
      </c>
      <c r="G65" s="21">
        <v>0.11</v>
      </c>
      <c r="H65" s="21">
        <f>(F65+G65)*0.6</f>
        <v>38.379600000000003</v>
      </c>
      <c r="I65" s="21"/>
      <c r="J65" s="21">
        <v>73</v>
      </c>
      <c r="K65" s="21">
        <f>J65*0.1</f>
        <v>7.3</v>
      </c>
      <c r="L65" s="21">
        <v>84.5</v>
      </c>
      <c r="M65" s="21">
        <f>L65*0.1</f>
        <v>8.4499999999999993</v>
      </c>
      <c r="N65" s="32">
        <f t="shared" si="22"/>
        <v>71.029600000000002</v>
      </c>
      <c r="O65" s="21" t="s">
        <v>28</v>
      </c>
      <c r="P65" s="21" t="s">
        <v>28</v>
      </c>
    </row>
    <row r="66" spans="1:16" ht="20.45" customHeight="1">
      <c r="A66" s="19">
        <v>62</v>
      </c>
      <c r="B66" s="22" t="s">
        <v>1036</v>
      </c>
      <c r="C66" s="21" t="s">
        <v>1037</v>
      </c>
      <c r="D66" s="21">
        <v>86.5</v>
      </c>
      <c r="E66" s="21">
        <v>17.3</v>
      </c>
      <c r="F66" s="21">
        <v>63.2</v>
      </c>
      <c r="G66" s="21">
        <v>0</v>
      </c>
      <c r="H66" s="21">
        <v>37.92</v>
      </c>
      <c r="I66" s="21"/>
      <c r="J66" s="21">
        <v>71</v>
      </c>
      <c r="K66" s="21">
        <v>7.1</v>
      </c>
      <c r="L66" s="21">
        <v>87</v>
      </c>
      <c r="M66" s="21">
        <v>8.6999999999999993</v>
      </c>
      <c r="N66" s="21">
        <f t="shared" si="22"/>
        <v>71.02</v>
      </c>
      <c r="O66" s="21" t="s">
        <v>28</v>
      </c>
      <c r="P66" s="21" t="s">
        <v>28</v>
      </c>
    </row>
    <row r="67" spans="1:16">
      <c r="A67" s="19">
        <v>63</v>
      </c>
      <c r="B67" s="22" t="s">
        <v>1038</v>
      </c>
      <c r="C67" s="21" t="s">
        <v>1039</v>
      </c>
      <c r="D67" s="21">
        <v>83.5</v>
      </c>
      <c r="E67" s="21">
        <v>16.7</v>
      </c>
      <c r="F67" s="21">
        <v>64.459999999999994</v>
      </c>
      <c r="G67" s="21">
        <v>0.56999999999999995</v>
      </c>
      <c r="H67" s="21">
        <v>39.020000000000003</v>
      </c>
      <c r="I67" s="21"/>
      <c r="J67" s="21">
        <v>70.5</v>
      </c>
      <c r="K67" s="21">
        <v>7.05</v>
      </c>
      <c r="L67" s="21">
        <v>82</v>
      </c>
      <c r="M67" s="21">
        <v>8.1999999999999993</v>
      </c>
      <c r="N67" s="21">
        <f t="shared" si="22"/>
        <v>70.97</v>
      </c>
      <c r="O67" s="31" t="s">
        <v>28</v>
      </c>
      <c r="P67" s="21" t="s">
        <v>28</v>
      </c>
    </row>
    <row r="68" spans="1:16">
      <c r="A68" s="19">
        <v>64</v>
      </c>
      <c r="B68" s="20">
        <v>2203223033</v>
      </c>
      <c r="C68" s="27" t="s">
        <v>1040</v>
      </c>
      <c r="D68" s="21">
        <v>83</v>
      </c>
      <c r="E68" s="21">
        <v>16.600000000000001</v>
      </c>
      <c r="F68" s="21">
        <v>57.41</v>
      </c>
      <c r="G68" s="21">
        <v>0</v>
      </c>
      <c r="H68" s="21">
        <v>34.445999999999998</v>
      </c>
      <c r="I68" s="21">
        <v>0</v>
      </c>
      <c r="J68" s="21">
        <v>81</v>
      </c>
      <c r="K68" s="21">
        <v>8.1</v>
      </c>
      <c r="L68" s="21">
        <v>83</v>
      </c>
      <c r="M68" s="21">
        <v>8.3000000000000007</v>
      </c>
      <c r="N68" s="21">
        <v>70.793000000000006</v>
      </c>
      <c r="O68" s="21" t="s">
        <v>28</v>
      </c>
      <c r="P68" s="21"/>
    </row>
    <row r="69" spans="1:16">
      <c r="A69" s="19">
        <v>65</v>
      </c>
      <c r="B69" s="20">
        <v>2203223002</v>
      </c>
      <c r="C69" s="27" t="s">
        <v>1041</v>
      </c>
      <c r="D69" s="21">
        <v>87</v>
      </c>
      <c r="E69" s="21">
        <v>17.399999999999999</v>
      </c>
      <c r="F69" s="21">
        <v>62.12</v>
      </c>
      <c r="G69" s="21">
        <v>0</v>
      </c>
      <c r="H69" s="21">
        <v>37.271999999999998</v>
      </c>
      <c r="I69" s="21">
        <v>0</v>
      </c>
      <c r="J69" s="21">
        <v>76</v>
      </c>
      <c r="K69" s="21">
        <v>7.6</v>
      </c>
      <c r="L69" s="21">
        <v>85</v>
      </c>
      <c r="M69" s="21">
        <v>8.5</v>
      </c>
      <c r="N69" s="21">
        <v>70.772000000000006</v>
      </c>
      <c r="O69" s="21" t="s">
        <v>28</v>
      </c>
      <c r="P69" s="21"/>
    </row>
    <row r="70" spans="1:16">
      <c r="A70" s="19">
        <v>66</v>
      </c>
      <c r="B70" s="22" t="s">
        <v>1042</v>
      </c>
      <c r="C70" s="21" t="s">
        <v>1043</v>
      </c>
      <c r="D70" s="21">
        <v>83.5</v>
      </c>
      <c r="E70" s="21">
        <v>16.7</v>
      </c>
      <c r="F70" s="21">
        <v>64.64</v>
      </c>
      <c r="G70" s="21">
        <v>0</v>
      </c>
      <c r="H70" s="21">
        <v>38.783999999999999</v>
      </c>
      <c r="I70" s="21"/>
      <c r="J70" s="21">
        <v>70</v>
      </c>
      <c r="K70" s="21">
        <v>7</v>
      </c>
      <c r="L70" s="21">
        <v>82.5</v>
      </c>
      <c r="M70" s="21">
        <v>8.25</v>
      </c>
      <c r="N70" s="21">
        <f t="shared" ref="N70:N74" si="23">E70+H70+K70+M70</f>
        <v>70.733999999999995</v>
      </c>
      <c r="O70" s="31" t="s">
        <v>28</v>
      </c>
      <c r="P70" s="31" t="s">
        <v>28</v>
      </c>
    </row>
    <row r="71" spans="1:16">
      <c r="A71" s="19">
        <v>67</v>
      </c>
      <c r="B71" s="22" t="s">
        <v>1044</v>
      </c>
      <c r="C71" s="21" t="s">
        <v>1045</v>
      </c>
      <c r="D71" s="21">
        <v>80</v>
      </c>
      <c r="E71" s="21">
        <v>16</v>
      </c>
      <c r="F71" s="21">
        <v>64.924999999999997</v>
      </c>
      <c r="G71" s="21">
        <v>0</v>
      </c>
      <c r="H71" s="21">
        <v>39.386400000000002</v>
      </c>
      <c r="I71" s="21"/>
      <c r="J71" s="21">
        <v>70</v>
      </c>
      <c r="K71" s="21">
        <v>7</v>
      </c>
      <c r="L71" s="21">
        <v>83</v>
      </c>
      <c r="M71" s="21">
        <v>8.3000000000000007</v>
      </c>
      <c r="N71" s="21">
        <f t="shared" si="23"/>
        <v>70.686400000000006</v>
      </c>
      <c r="O71" s="31" t="s">
        <v>28</v>
      </c>
      <c r="P71" s="21" t="s">
        <v>28</v>
      </c>
    </row>
    <row r="72" spans="1:16">
      <c r="A72" s="19">
        <v>68</v>
      </c>
      <c r="B72" s="20">
        <v>2203223018</v>
      </c>
      <c r="C72" s="27" t="s">
        <v>1046</v>
      </c>
      <c r="D72" s="21">
        <v>88</v>
      </c>
      <c r="E72" s="21">
        <v>17.600000000000001</v>
      </c>
      <c r="F72" s="21">
        <v>62.4</v>
      </c>
      <c r="G72" s="21">
        <v>0</v>
      </c>
      <c r="H72" s="21">
        <v>37.44</v>
      </c>
      <c r="I72" s="21">
        <v>0</v>
      </c>
      <c r="J72" s="21">
        <v>71</v>
      </c>
      <c r="K72" s="21">
        <v>7.1</v>
      </c>
      <c r="L72" s="21">
        <v>85</v>
      </c>
      <c r="M72" s="21">
        <v>8.5</v>
      </c>
      <c r="N72" s="21">
        <v>70.64</v>
      </c>
      <c r="O72" s="21" t="s">
        <v>28</v>
      </c>
      <c r="P72" s="21"/>
    </row>
    <row r="73" spans="1:16">
      <c r="A73" s="19">
        <v>69</v>
      </c>
      <c r="B73" s="22" t="s">
        <v>1047</v>
      </c>
      <c r="C73" s="21" t="s">
        <v>313</v>
      </c>
      <c r="D73" s="21">
        <v>87</v>
      </c>
      <c r="E73" s="21">
        <v>17.399999999999999</v>
      </c>
      <c r="F73" s="21">
        <v>62.783999999999999</v>
      </c>
      <c r="G73" s="21">
        <v>0</v>
      </c>
      <c r="H73" s="21">
        <v>37.670400000000001</v>
      </c>
      <c r="I73" s="21"/>
      <c r="J73" s="21">
        <v>70</v>
      </c>
      <c r="K73" s="21">
        <v>7</v>
      </c>
      <c r="L73" s="21">
        <v>85</v>
      </c>
      <c r="M73" s="21">
        <v>8.5</v>
      </c>
      <c r="N73" s="21">
        <v>70.570400000000006</v>
      </c>
      <c r="O73" s="21" t="s">
        <v>28</v>
      </c>
      <c r="P73" s="21" t="s">
        <v>162</v>
      </c>
    </row>
    <row r="74" spans="1:16">
      <c r="A74" s="19">
        <v>70</v>
      </c>
      <c r="B74" s="23">
        <v>2203221011</v>
      </c>
      <c r="C74" s="21" t="s">
        <v>1048</v>
      </c>
      <c r="D74" s="24">
        <v>81</v>
      </c>
      <c r="E74" s="21">
        <f t="shared" ref="E74:E78" si="24">D74*0.2</f>
        <v>16.2</v>
      </c>
      <c r="F74" s="21">
        <v>65</v>
      </c>
      <c r="G74" s="21">
        <v>0.04</v>
      </c>
      <c r="H74" s="21">
        <f t="shared" ref="H74:H78" si="25">(F74+G74)*0.6</f>
        <v>39.024000000000001</v>
      </c>
      <c r="I74" s="21"/>
      <c r="J74" s="21">
        <v>70.599999999999994</v>
      </c>
      <c r="K74" s="21">
        <f t="shared" ref="K74:K78" si="26">J74*0.1</f>
        <v>7.06</v>
      </c>
      <c r="L74" s="21">
        <v>82.5</v>
      </c>
      <c r="M74" s="21">
        <f t="shared" ref="M74:M78" si="27">L74*0.1</f>
        <v>8.25</v>
      </c>
      <c r="N74" s="32">
        <f t="shared" si="23"/>
        <v>70.534000000000006</v>
      </c>
      <c r="O74" s="21" t="s">
        <v>28</v>
      </c>
      <c r="P74" s="21" t="s">
        <v>28</v>
      </c>
    </row>
    <row r="75" spans="1:16">
      <c r="A75" s="19">
        <v>71</v>
      </c>
      <c r="B75" s="22" t="s">
        <v>1049</v>
      </c>
      <c r="C75" s="21" t="s">
        <v>1050</v>
      </c>
      <c r="D75" s="21">
        <v>81</v>
      </c>
      <c r="E75" s="21">
        <v>16.2</v>
      </c>
      <c r="F75" s="21">
        <v>65.248000000000005</v>
      </c>
      <c r="G75" s="21">
        <v>0</v>
      </c>
      <c r="H75" s="21">
        <v>39.148800000000001</v>
      </c>
      <c r="I75" s="21"/>
      <c r="J75" s="21">
        <v>70</v>
      </c>
      <c r="K75" s="21">
        <v>7</v>
      </c>
      <c r="L75" s="21">
        <v>81.5</v>
      </c>
      <c r="M75" s="21">
        <v>8.15</v>
      </c>
      <c r="N75" s="21">
        <v>70.498800000000003</v>
      </c>
      <c r="O75" s="21" t="s">
        <v>28</v>
      </c>
      <c r="P75" s="21" t="s">
        <v>162</v>
      </c>
    </row>
    <row r="76" spans="1:16">
      <c r="A76" s="19">
        <v>72</v>
      </c>
      <c r="B76" s="23">
        <v>2203221004</v>
      </c>
      <c r="C76" s="21" t="s">
        <v>1051</v>
      </c>
      <c r="D76" s="21">
        <v>83.5</v>
      </c>
      <c r="E76" s="21">
        <f t="shared" si="24"/>
        <v>16.7</v>
      </c>
      <c r="F76" s="21">
        <v>64.2</v>
      </c>
      <c r="G76" s="21">
        <v>0.03</v>
      </c>
      <c r="H76" s="21">
        <f t="shared" si="25"/>
        <v>38.537999999999997</v>
      </c>
      <c r="I76" s="21"/>
      <c r="J76" s="21">
        <v>70</v>
      </c>
      <c r="K76" s="21">
        <f t="shared" si="26"/>
        <v>7</v>
      </c>
      <c r="L76" s="21">
        <v>82.5</v>
      </c>
      <c r="M76" s="21">
        <f t="shared" si="27"/>
        <v>8.25</v>
      </c>
      <c r="N76" s="32">
        <f t="shared" ref="N76:N78" si="28">E76+H76+K76+M76</f>
        <v>70.488</v>
      </c>
      <c r="O76" s="21" t="s">
        <v>28</v>
      </c>
      <c r="P76" s="21" t="s">
        <v>28</v>
      </c>
    </row>
    <row r="77" spans="1:16">
      <c r="A77" s="19">
        <v>73</v>
      </c>
      <c r="B77" s="23">
        <v>2203221031</v>
      </c>
      <c r="C77" s="21" t="s">
        <v>1052</v>
      </c>
      <c r="D77" s="21">
        <v>80.5</v>
      </c>
      <c r="E77" s="21">
        <f t="shared" si="24"/>
        <v>16.100000000000001</v>
      </c>
      <c r="F77" s="21">
        <v>65.024000000000001</v>
      </c>
      <c r="G77" s="21">
        <v>0.21</v>
      </c>
      <c r="H77" s="21">
        <f t="shared" si="25"/>
        <v>39.1404</v>
      </c>
      <c r="I77" s="21"/>
      <c r="J77" s="21">
        <v>70.599999999999994</v>
      </c>
      <c r="K77" s="21">
        <f t="shared" si="26"/>
        <v>7.06</v>
      </c>
      <c r="L77" s="21">
        <v>80.5</v>
      </c>
      <c r="M77" s="21">
        <f t="shared" si="27"/>
        <v>8.0500000000000007</v>
      </c>
      <c r="N77" s="32">
        <f t="shared" si="28"/>
        <v>70.350399999999993</v>
      </c>
      <c r="O77" s="21" t="s">
        <v>28</v>
      </c>
      <c r="P77" s="21" t="s">
        <v>28</v>
      </c>
    </row>
    <row r="78" spans="1:16">
      <c r="A78" s="19">
        <v>74</v>
      </c>
      <c r="B78" s="23">
        <v>2203221045</v>
      </c>
      <c r="C78" s="21" t="s">
        <v>1053</v>
      </c>
      <c r="D78" s="24">
        <v>81</v>
      </c>
      <c r="E78" s="21">
        <f t="shared" si="24"/>
        <v>16.2</v>
      </c>
      <c r="F78" s="21">
        <v>64.671999999999997</v>
      </c>
      <c r="G78" s="21">
        <v>0.38</v>
      </c>
      <c r="H78" s="21">
        <f t="shared" si="25"/>
        <v>39.031199999999998</v>
      </c>
      <c r="I78" s="21"/>
      <c r="J78" s="21">
        <v>70</v>
      </c>
      <c r="K78" s="21">
        <f t="shared" si="26"/>
        <v>7</v>
      </c>
      <c r="L78" s="21">
        <v>81</v>
      </c>
      <c r="M78" s="21">
        <f t="shared" si="27"/>
        <v>8.1</v>
      </c>
      <c r="N78" s="32">
        <f t="shared" si="28"/>
        <v>70.331199999999995</v>
      </c>
      <c r="O78" s="21" t="s">
        <v>28</v>
      </c>
      <c r="P78" s="21" t="s">
        <v>28</v>
      </c>
    </row>
    <row r="79" spans="1:16">
      <c r="A79" s="19">
        <v>75</v>
      </c>
      <c r="B79" s="20">
        <v>2203223022</v>
      </c>
      <c r="C79" s="27" t="s">
        <v>1054</v>
      </c>
      <c r="D79" s="21">
        <v>89</v>
      </c>
      <c r="E79" s="21">
        <v>17.8</v>
      </c>
      <c r="F79" s="21">
        <v>57.72</v>
      </c>
      <c r="G79" s="21">
        <v>0.06</v>
      </c>
      <c r="H79" s="21">
        <v>34.67</v>
      </c>
      <c r="I79" s="21"/>
      <c r="J79" s="21">
        <v>87</v>
      </c>
      <c r="K79" s="21">
        <v>8.6999999999999993</v>
      </c>
      <c r="L79" s="21">
        <v>91</v>
      </c>
      <c r="M79" s="21">
        <v>9.1</v>
      </c>
      <c r="N79" s="21">
        <v>70.27</v>
      </c>
      <c r="O79" s="21" t="s">
        <v>28</v>
      </c>
      <c r="P79" s="21"/>
    </row>
    <row r="80" spans="1:16">
      <c r="A80" s="19">
        <v>76</v>
      </c>
      <c r="B80" s="23">
        <v>2203221005</v>
      </c>
      <c r="C80" s="21" t="s">
        <v>1055</v>
      </c>
      <c r="D80" s="21">
        <v>80.5</v>
      </c>
      <c r="E80" s="21">
        <f t="shared" ref="E80:E85" si="29">D80*0.2</f>
        <v>16.100000000000001</v>
      </c>
      <c r="F80" s="21">
        <v>64.608000000000004</v>
      </c>
      <c r="G80" s="21">
        <v>0</v>
      </c>
      <c r="H80" s="21">
        <f t="shared" ref="H80:H85" si="30">(F80+G80)*0.6</f>
        <v>38.764800000000001</v>
      </c>
      <c r="I80" s="21"/>
      <c r="J80" s="21">
        <v>71.099999999999994</v>
      </c>
      <c r="K80" s="21">
        <f t="shared" ref="K80:K85" si="31">J80*0.1</f>
        <v>7.11</v>
      </c>
      <c r="L80" s="21">
        <v>81.5</v>
      </c>
      <c r="M80" s="21">
        <f t="shared" ref="M80:M85" si="32">L80*0.1</f>
        <v>8.15</v>
      </c>
      <c r="N80" s="32">
        <f t="shared" ref="N80:N86" si="33">E80+H80+K80+M80</f>
        <v>70.124799999999993</v>
      </c>
      <c r="O80" s="21" t="s">
        <v>28</v>
      </c>
      <c r="P80" s="21" t="s">
        <v>28</v>
      </c>
    </row>
    <row r="81" spans="1:16" ht="24">
      <c r="A81" s="19">
        <v>77</v>
      </c>
      <c r="B81" s="20">
        <v>2203223032</v>
      </c>
      <c r="C81" s="27" t="s">
        <v>1056</v>
      </c>
      <c r="D81" s="21">
        <v>88</v>
      </c>
      <c r="E81" s="21">
        <v>17.600000000000001</v>
      </c>
      <c r="F81" s="21">
        <v>61.704000000000001</v>
      </c>
      <c r="G81" s="21">
        <v>0.24</v>
      </c>
      <c r="H81" s="21" t="s">
        <v>1057</v>
      </c>
      <c r="I81" s="21"/>
      <c r="J81" s="21">
        <v>73</v>
      </c>
      <c r="K81" s="21">
        <v>7.3</v>
      </c>
      <c r="L81" s="21">
        <v>82</v>
      </c>
      <c r="M81" s="21">
        <v>8.1999999999999993</v>
      </c>
      <c r="N81" s="21">
        <v>70.099999999999994</v>
      </c>
      <c r="O81" s="21" t="s">
        <v>28</v>
      </c>
      <c r="P81" s="21"/>
    </row>
    <row r="82" spans="1:16">
      <c r="A82" s="19">
        <v>78</v>
      </c>
      <c r="B82" s="20">
        <v>2203223009</v>
      </c>
      <c r="C82" s="27" t="s">
        <v>1058</v>
      </c>
      <c r="D82" s="21">
        <v>88</v>
      </c>
      <c r="E82" s="21">
        <v>17.600000000000001</v>
      </c>
      <c r="F82" s="21">
        <v>61.16</v>
      </c>
      <c r="G82" s="21"/>
      <c r="H82" s="21">
        <v>36.96</v>
      </c>
      <c r="I82" s="21"/>
      <c r="J82" s="21">
        <v>71</v>
      </c>
      <c r="K82" s="21">
        <v>7.1</v>
      </c>
      <c r="L82" s="21">
        <v>82</v>
      </c>
      <c r="M82" s="21">
        <v>8.1999999999999993</v>
      </c>
      <c r="N82" s="21">
        <v>69.959999999999994</v>
      </c>
      <c r="O82" s="21" t="s">
        <v>28</v>
      </c>
      <c r="P82" s="21"/>
    </row>
    <row r="83" spans="1:16">
      <c r="A83" s="19">
        <v>79</v>
      </c>
      <c r="B83" s="20">
        <v>2203223036</v>
      </c>
      <c r="C83" s="27" t="s">
        <v>1059</v>
      </c>
      <c r="D83" s="21">
        <v>82</v>
      </c>
      <c r="E83" s="21">
        <v>16.399999999999999</v>
      </c>
      <c r="F83" s="21">
        <v>62.616</v>
      </c>
      <c r="G83" s="21">
        <v>0</v>
      </c>
      <c r="H83" s="21">
        <v>37.57</v>
      </c>
      <c r="I83" s="21"/>
      <c r="J83" s="21">
        <v>74</v>
      </c>
      <c r="K83" s="21">
        <v>7.4</v>
      </c>
      <c r="L83" s="21">
        <v>85.5</v>
      </c>
      <c r="M83" s="21">
        <v>8.5500000000000007</v>
      </c>
      <c r="N83" s="21">
        <v>69.900000000000006</v>
      </c>
      <c r="O83" s="21" t="s">
        <v>28</v>
      </c>
      <c r="P83" s="21"/>
    </row>
    <row r="84" spans="1:16">
      <c r="A84" s="19">
        <v>80</v>
      </c>
      <c r="B84" s="23">
        <v>2203221023</v>
      </c>
      <c r="C84" s="21" t="s">
        <v>1060</v>
      </c>
      <c r="D84" s="24">
        <v>82.5</v>
      </c>
      <c r="E84" s="21">
        <f t="shared" si="29"/>
        <v>16.5</v>
      </c>
      <c r="F84" s="21">
        <v>63.384</v>
      </c>
      <c r="G84" s="21">
        <v>0</v>
      </c>
      <c r="H84" s="21">
        <f t="shared" si="30"/>
        <v>38.0304</v>
      </c>
      <c r="I84" s="21"/>
      <c r="J84" s="21">
        <v>70.599999999999994</v>
      </c>
      <c r="K84" s="21">
        <f t="shared" si="31"/>
        <v>7.06</v>
      </c>
      <c r="L84" s="21">
        <v>82.5</v>
      </c>
      <c r="M84" s="21">
        <f t="shared" si="32"/>
        <v>8.25</v>
      </c>
      <c r="N84" s="32">
        <f t="shared" si="33"/>
        <v>69.840400000000002</v>
      </c>
      <c r="O84" s="21" t="s">
        <v>28</v>
      </c>
      <c r="P84" s="21" t="s">
        <v>28</v>
      </c>
    </row>
    <row r="85" spans="1:16">
      <c r="A85" s="19">
        <v>81</v>
      </c>
      <c r="B85" s="23">
        <v>2203221046</v>
      </c>
      <c r="C85" s="21" t="s">
        <v>1061</v>
      </c>
      <c r="D85" s="24">
        <v>81</v>
      </c>
      <c r="E85" s="21">
        <f t="shared" si="29"/>
        <v>16.2</v>
      </c>
      <c r="F85" s="21">
        <v>63.055999999999997</v>
      </c>
      <c r="G85" s="21">
        <v>0</v>
      </c>
      <c r="H85" s="21">
        <f t="shared" si="30"/>
        <v>37.833599999999997</v>
      </c>
      <c r="I85" s="21"/>
      <c r="J85" s="21">
        <v>70.5</v>
      </c>
      <c r="K85" s="21">
        <f t="shared" si="31"/>
        <v>7.05</v>
      </c>
      <c r="L85" s="21">
        <v>87.5</v>
      </c>
      <c r="M85" s="21">
        <f t="shared" si="32"/>
        <v>8.75</v>
      </c>
      <c r="N85" s="32">
        <f t="shared" si="33"/>
        <v>69.833600000000004</v>
      </c>
      <c r="O85" s="21" t="s">
        <v>28</v>
      </c>
      <c r="P85" s="21" t="s">
        <v>28</v>
      </c>
    </row>
    <row r="86" spans="1:16">
      <c r="A86" s="19">
        <v>82</v>
      </c>
      <c r="B86" s="22" t="s">
        <v>1062</v>
      </c>
      <c r="C86" s="21" t="s">
        <v>1063</v>
      </c>
      <c r="D86" s="21">
        <v>80.5</v>
      </c>
      <c r="E86" s="21">
        <v>16.100000000000001</v>
      </c>
      <c r="F86" s="21">
        <v>63.823999999999998</v>
      </c>
      <c r="G86" s="21">
        <v>0</v>
      </c>
      <c r="H86" s="21">
        <v>38.299399999999999</v>
      </c>
      <c r="I86" s="21"/>
      <c r="J86" s="21">
        <v>70.5</v>
      </c>
      <c r="K86" s="21">
        <v>7.05</v>
      </c>
      <c r="L86" s="21">
        <v>83</v>
      </c>
      <c r="M86" s="21">
        <v>8.3000000000000007</v>
      </c>
      <c r="N86" s="21">
        <f t="shared" si="33"/>
        <v>69.749399999999994</v>
      </c>
      <c r="O86" s="21" t="s">
        <v>28</v>
      </c>
      <c r="P86" s="21" t="s">
        <v>162</v>
      </c>
    </row>
    <row r="87" spans="1:16">
      <c r="A87" s="19">
        <v>83</v>
      </c>
      <c r="B87" s="26">
        <v>2203223025</v>
      </c>
      <c r="C87" s="27" t="s">
        <v>1064</v>
      </c>
      <c r="D87" s="21">
        <v>86</v>
      </c>
      <c r="E87" s="21">
        <v>17.2</v>
      </c>
      <c r="F87" s="21">
        <v>61.44</v>
      </c>
      <c r="G87" s="21">
        <v>0.14000000000000001</v>
      </c>
      <c r="H87" s="21">
        <v>36.948</v>
      </c>
      <c r="I87" s="21">
        <v>0.14000000000000001</v>
      </c>
      <c r="J87" s="21">
        <v>71</v>
      </c>
      <c r="K87" s="21">
        <v>7.1</v>
      </c>
      <c r="L87" s="21">
        <v>85</v>
      </c>
      <c r="M87" s="21">
        <v>8.5</v>
      </c>
      <c r="N87" s="21">
        <v>69.748000000000005</v>
      </c>
      <c r="O87" s="21" t="s">
        <v>28</v>
      </c>
      <c r="P87" s="21"/>
    </row>
    <row r="88" spans="1:16">
      <c r="A88" s="19">
        <v>84</v>
      </c>
      <c r="B88" s="22" t="s">
        <v>1065</v>
      </c>
      <c r="C88" s="21" t="s">
        <v>1066</v>
      </c>
      <c r="D88" s="21">
        <v>80</v>
      </c>
      <c r="E88" s="21">
        <v>16</v>
      </c>
      <c r="F88" s="21">
        <v>63.4</v>
      </c>
      <c r="G88" s="21">
        <v>0</v>
      </c>
      <c r="H88" s="21">
        <v>38.64</v>
      </c>
      <c r="I88" s="21"/>
      <c r="J88" s="21">
        <v>70</v>
      </c>
      <c r="K88" s="21">
        <v>7</v>
      </c>
      <c r="L88" s="21">
        <v>81</v>
      </c>
      <c r="M88" s="21">
        <v>8.1</v>
      </c>
      <c r="N88" s="21">
        <f t="shared" ref="N88:N91" si="34">E88+H88+K88+M88</f>
        <v>69.739999999999995</v>
      </c>
      <c r="O88" s="21" t="s">
        <v>28</v>
      </c>
      <c r="P88" s="21" t="s">
        <v>28</v>
      </c>
    </row>
    <row r="89" spans="1:16">
      <c r="A89" s="19">
        <v>85</v>
      </c>
      <c r="B89" s="22" t="s">
        <v>1067</v>
      </c>
      <c r="C89" s="21" t="s">
        <v>1068</v>
      </c>
      <c r="D89" s="21">
        <v>81</v>
      </c>
      <c r="E89" s="21">
        <v>16.2</v>
      </c>
      <c r="F89" s="21">
        <v>63.287999999999997</v>
      </c>
      <c r="G89" s="21">
        <v>0</v>
      </c>
      <c r="H89" s="21">
        <v>37.972999999999999</v>
      </c>
      <c r="I89" s="21"/>
      <c r="J89" s="21">
        <v>71</v>
      </c>
      <c r="K89" s="21">
        <v>7.1</v>
      </c>
      <c r="L89" s="21">
        <v>83.5</v>
      </c>
      <c r="M89" s="21">
        <v>8.35</v>
      </c>
      <c r="N89" s="21">
        <f t="shared" si="34"/>
        <v>69.623000000000005</v>
      </c>
      <c r="O89" s="21" t="s">
        <v>28</v>
      </c>
      <c r="P89" s="21" t="s">
        <v>28</v>
      </c>
    </row>
    <row r="90" spans="1:16">
      <c r="A90" s="19">
        <v>86</v>
      </c>
      <c r="B90" s="22" t="s">
        <v>1069</v>
      </c>
      <c r="C90" s="21" t="s">
        <v>1070</v>
      </c>
      <c r="D90" s="21">
        <v>83</v>
      </c>
      <c r="E90" s="21">
        <v>16.2</v>
      </c>
      <c r="F90" s="21">
        <v>63.87</v>
      </c>
      <c r="G90" s="21">
        <v>0</v>
      </c>
      <c r="H90" s="21">
        <v>38.32</v>
      </c>
      <c r="I90" s="21"/>
      <c r="J90" s="21">
        <v>70</v>
      </c>
      <c r="K90" s="21">
        <v>7</v>
      </c>
      <c r="L90" s="21">
        <v>81.5</v>
      </c>
      <c r="M90" s="21">
        <v>8.1</v>
      </c>
      <c r="N90" s="21">
        <f t="shared" si="34"/>
        <v>69.62</v>
      </c>
      <c r="O90" s="31" t="s">
        <v>28</v>
      </c>
      <c r="P90" s="21" t="s">
        <v>28</v>
      </c>
    </row>
    <row r="91" spans="1:16">
      <c r="A91" s="19">
        <v>87</v>
      </c>
      <c r="B91" s="22" t="s">
        <v>1071</v>
      </c>
      <c r="C91" s="21" t="s">
        <v>1072</v>
      </c>
      <c r="D91" s="21">
        <v>80.5</v>
      </c>
      <c r="E91" s="21">
        <v>16.100000000000001</v>
      </c>
      <c r="F91" s="21">
        <v>63.823999999999998</v>
      </c>
      <c r="G91" s="21">
        <v>0</v>
      </c>
      <c r="H91" s="21">
        <v>38.299399999999999</v>
      </c>
      <c r="I91" s="21"/>
      <c r="J91" s="21">
        <v>70</v>
      </c>
      <c r="K91" s="21">
        <v>7</v>
      </c>
      <c r="L91" s="21">
        <v>81.5</v>
      </c>
      <c r="M91" s="21">
        <v>8.15</v>
      </c>
      <c r="N91" s="21">
        <f t="shared" si="34"/>
        <v>69.549400000000006</v>
      </c>
      <c r="O91" s="21" t="s">
        <v>28</v>
      </c>
      <c r="P91" s="21" t="s">
        <v>162</v>
      </c>
    </row>
    <row r="92" spans="1:16">
      <c r="A92" s="19">
        <v>88</v>
      </c>
      <c r="B92" s="22" t="s">
        <v>1073</v>
      </c>
      <c r="C92" s="21" t="s">
        <v>1074</v>
      </c>
      <c r="D92" s="21">
        <v>80.5</v>
      </c>
      <c r="E92" s="21">
        <v>16.100000000000001</v>
      </c>
      <c r="F92" s="21">
        <v>63.52</v>
      </c>
      <c r="G92" s="21">
        <v>0</v>
      </c>
      <c r="H92" s="21">
        <v>36.93</v>
      </c>
      <c r="I92" s="21"/>
      <c r="J92" s="21">
        <v>70</v>
      </c>
      <c r="K92" s="21">
        <v>7</v>
      </c>
      <c r="L92" s="21">
        <v>81.5</v>
      </c>
      <c r="M92" s="21">
        <v>8.15</v>
      </c>
      <c r="N92" s="21">
        <v>69.38</v>
      </c>
      <c r="O92" s="31" t="s">
        <v>28</v>
      </c>
      <c r="P92" s="31" t="s">
        <v>162</v>
      </c>
    </row>
    <row r="93" spans="1:16">
      <c r="A93" s="19">
        <v>89</v>
      </c>
      <c r="B93" s="23">
        <v>2203221030</v>
      </c>
      <c r="C93" s="21" t="s">
        <v>1075</v>
      </c>
      <c r="D93" s="24">
        <v>80.2</v>
      </c>
      <c r="E93" s="21">
        <f t="shared" ref="E93:E97" si="35">D93*0.2</f>
        <v>16.04</v>
      </c>
      <c r="F93" s="21">
        <v>62.61</v>
      </c>
      <c r="G93" s="21">
        <v>0</v>
      </c>
      <c r="H93" s="21">
        <f t="shared" ref="H93:H97" si="36">(F93+G93)*0.6</f>
        <v>37.566000000000003</v>
      </c>
      <c r="I93" s="21"/>
      <c r="J93" s="21">
        <v>71.5</v>
      </c>
      <c r="K93" s="21">
        <f t="shared" ref="K93:K97" si="37">J93*0.1</f>
        <v>7.15</v>
      </c>
      <c r="L93" s="21">
        <v>86</v>
      </c>
      <c r="M93" s="21">
        <f t="shared" ref="M93:M97" si="38">L93*0.1</f>
        <v>8.6</v>
      </c>
      <c r="N93" s="32">
        <f t="shared" ref="N93:N97" si="39">E93+H93+K93+M93</f>
        <v>69.355999999999995</v>
      </c>
      <c r="O93" s="21" t="s">
        <v>28</v>
      </c>
      <c r="P93" s="21" t="s">
        <v>28</v>
      </c>
    </row>
    <row r="94" spans="1:16">
      <c r="A94" s="19">
        <v>90</v>
      </c>
      <c r="B94" s="23">
        <v>2203221039</v>
      </c>
      <c r="C94" s="21" t="s">
        <v>1076</v>
      </c>
      <c r="D94" s="24">
        <v>85</v>
      </c>
      <c r="E94" s="21">
        <f t="shared" si="35"/>
        <v>17</v>
      </c>
      <c r="F94" s="21">
        <v>61.83</v>
      </c>
      <c r="G94" s="21">
        <v>0.22</v>
      </c>
      <c r="H94" s="21">
        <f t="shared" si="36"/>
        <v>37.229999999999997</v>
      </c>
      <c r="I94" s="21"/>
      <c r="J94" s="21">
        <v>70</v>
      </c>
      <c r="K94" s="21">
        <f t="shared" si="37"/>
        <v>7</v>
      </c>
      <c r="L94" s="21">
        <v>81</v>
      </c>
      <c r="M94" s="21">
        <f t="shared" si="38"/>
        <v>8.1</v>
      </c>
      <c r="N94" s="32">
        <f t="shared" si="39"/>
        <v>69.33</v>
      </c>
      <c r="O94" s="21" t="s">
        <v>28</v>
      </c>
      <c r="P94" s="21" t="s">
        <v>28</v>
      </c>
    </row>
    <row r="95" spans="1:16">
      <c r="A95" s="19">
        <v>91</v>
      </c>
      <c r="B95" s="20">
        <v>2203223039</v>
      </c>
      <c r="C95" s="27" t="s">
        <v>1077</v>
      </c>
      <c r="D95" s="21">
        <v>82</v>
      </c>
      <c r="E95" s="21">
        <v>16.399999999999999</v>
      </c>
      <c r="F95" s="21">
        <v>63.04</v>
      </c>
      <c r="G95" s="21">
        <v>0</v>
      </c>
      <c r="H95" s="21">
        <v>37.823999999999998</v>
      </c>
      <c r="I95" s="21"/>
      <c r="J95" s="21">
        <v>70</v>
      </c>
      <c r="K95" s="21">
        <v>7</v>
      </c>
      <c r="L95" s="21">
        <v>81</v>
      </c>
      <c r="M95" s="21">
        <v>8.1</v>
      </c>
      <c r="N95" s="21">
        <v>69.323999999999998</v>
      </c>
      <c r="O95" s="21" t="s">
        <v>28</v>
      </c>
      <c r="P95" s="21"/>
    </row>
    <row r="96" spans="1:16">
      <c r="A96" s="19">
        <v>92</v>
      </c>
      <c r="B96" s="22" t="s">
        <v>1078</v>
      </c>
      <c r="C96" s="21" t="s">
        <v>1079</v>
      </c>
      <c r="D96" s="21">
        <v>81</v>
      </c>
      <c r="E96" s="21">
        <v>16.2</v>
      </c>
      <c r="F96" s="21">
        <v>63.287999999999997</v>
      </c>
      <c r="G96" s="21">
        <v>0</v>
      </c>
      <c r="H96" s="21">
        <v>37.97</v>
      </c>
      <c r="I96" s="21"/>
      <c r="J96" s="21">
        <v>70.8</v>
      </c>
      <c r="K96" s="21">
        <v>7.08</v>
      </c>
      <c r="L96" s="21">
        <v>80.5</v>
      </c>
      <c r="M96" s="21">
        <v>8.0500000000000007</v>
      </c>
      <c r="N96" s="21">
        <v>69.3</v>
      </c>
      <c r="O96" s="21" t="s">
        <v>1080</v>
      </c>
      <c r="P96" s="21" t="s">
        <v>28</v>
      </c>
    </row>
    <row r="97" spans="1:16">
      <c r="A97" s="19">
        <v>93</v>
      </c>
      <c r="B97" s="23">
        <v>2203221015</v>
      </c>
      <c r="C97" s="21" t="s">
        <v>1081</v>
      </c>
      <c r="D97" s="24">
        <v>80</v>
      </c>
      <c r="E97" s="21">
        <f t="shared" si="35"/>
        <v>16</v>
      </c>
      <c r="F97" s="21">
        <v>63.2</v>
      </c>
      <c r="G97" s="21">
        <v>0.12</v>
      </c>
      <c r="H97" s="21">
        <f t="shared" si="36"/>
        <v>37.991999999999997</v>
      </c>
      <c r="I97" s="21"/>
      <c r="J97" s="21">
        <v>70</v>
      </c>
      <c r="K97" s="21">
        <f t="shared" si="37"/>
        <v>7</v>
      </c>
      <c r="L97" s="21">
        <v>81</v>
      </c>
      <c r="M97" s="21">
        <f t="shared" si="38"/>
        <v>8.1</v>
      </c>
      <c r="N97" s="32">
        <f t="shared" si="39"/>
        <v>69.091999999999999</v>
      </c>
      <c r="O97" s="21" t="s">
        <v>28</v>
      </c>
      <c r="P97" s="21" t="s">
        <v>28</v>
      </c>
    </row>
    <row r="98" spans="1:16">
      <c r="A98" s="19">
        <v>94</v>
      </c>
      <c r="B98" s="22" t="s">
        <v>1082</v>
      </c>
      <c r="C98" s="33" t="s">
        <v>1083</v>
      </c>
      <c r="D98" s="33">
        <v>86</v>
      </c>
      <c r="E98" s="21">
        <v>17.2</v>
      </c>
      <c r="F98" s="33">
        <v>61.631999999999998</v>
      </c>
      <c r="G98" s="33">
        <v>0</v>
      </c>
      <c r="H98" s="21">
        <v>36.619199999999999</v>
      </c>
      <c r="I98" s="33"/>
      <c r="J98" s="33">
        <v>70.5</v>
      </c>
      <c r="K98" s="21">
        <v>7.05</v>
      </c>
      <c r="L98" s="33">
        <v>83</v>
      </c>
      <c r="M98" s="21">
        <v>8.3000000000000007</v>
      </c>
      <c r="N98" s="21">
        <v>69.069199999999995</v>
      </c>
      <c r="O98" s="21" t="s">
        <v>28</v>
      </c>
      <c r="P98" s="21" t="s">
        <v>28</v>
      </c>
    </row>
    <row r="99" spans="1:16">
      <c r="A99" s="19">
        <v>95</v>
      </c>
      <c r="B99" s="22" t="s">
        <v>1084</v>
      </c>
      <c r="C99" s="33" t="s">
        <v>1085</v>
      </c>
      <c r="D99" s="33">
        <v>86.5</v>
      </c>
      <c r="E99" s="21">
        <v>17.3</v>
      </c>
      <c r="F99" s="33">
        <v>60.411999999999999</v>
      </c>
      <c r="G99" s="33">
        <v>0</v>
      </c>
      <c r="H99" s="21">
        <v>36.247199999999999</v>
      </c>
      <c r="I99" s="33"/>
      <c r="J99" s="33">
        <v>70</v>
      </c>
      <c r="K99" s="21">
        <v>7</v>
      </c>
      <c r="L99" s="33">
        <v>85</v>
      </c>
      <c r="M99" s="21">
        <v>8.5</v>
      </c>
      <c r="N99" s="21">
        <v>69.047200000000004</v>
      </c>
      <c r="O99" s="21" t="s">
        <v>29</v>
      </c>
      <c r="P99" s="21" t="s">
        <v>28</v>
      </c>
    </row>
    <row r="100" spans="1:16">
      <c r="A100" s="19">
        <v>96</v>
      </c>
      <c r="B100" s="22" t="s">
        <v>1086</v>
      </c>
      <c r="C100" s="33" t="s">
        <v>1087</v>
      </c>
      <c r="D100" s="33">
        <v>80.5</v>
      </c>
      <c r="E100" s="21">
        <v>16.100000000000001</v>
      </c>
      <c r="F100" s="33">
        <v>62.78</v>
      </c>
      <c r="G100" s="33">
        <v>0</v>
      </c>
      <c r="H100" s="21">
        <v>37.67</v>
      </c>
      <c r="I100" s="33"/>
      <c r="J100" s="33">
        <v>70</v>
      </c>
      <c r="K100" s="21">
        <v>7</v>
      </c>
      <c r="L100" s="33">
        <v>82</v>
      </c>
      <c r="M100" s="21">
        <v>8.1999999999999993</v>
      </c>
      <c r="N100" s="21">
        <f>E100+H100+K100+M100</f>
        <v>68.97</v>
      </c>
      <c r="O100" s="31" t="s">
        <v>28</v>
      </c>
      <c r="P100" s="31" t="s">
        <v>162</v>
      </c>
    </row>
    <row r="101" spans="1:16">
      <c r="A101" s="19">
        <v>97</v>
      </c>
      <c r="B101" s="34">
        <v>2203223013</v>
      </c>
      <c r="C101" s="35" t="s">
        <v>1088</v>
      </c>
      <c r="D101" s="21">
        <v>77</v>
      </c>
      <c r="E101" s="21">
        <v>15.4</v>
      </c>
      <c r="F101" s="21">
        <v>59.32</v>
      </c>
      <c r="G101" s="21">
        <v>0</v>
      </c>
      <c r="H101" s="21">
        <v>35.591999999999999</v>
      </c>
      <c r="I101" s="21">
        <v>0</v>
      </c>
      <c r="J101" s="21">
        <v>70</v>
      </c>
      <c r="K101" s="21">
        <v>7</v>
      </c>
      <c r="L101" s="21">
        <v>81</v>
      </c>
      <c r="M101" s="21">
        <v>8.1</v>
      </c>
      <c r="N101" s="21">
        <v>68.900000000000006</v>
      </c>
      <c r="O101" s="21" t="s">
        <v>28</v>
      </c>
      <c r="P101" s="21"/>
    </row>
    <row r="102" spans="1:16">
      <c r="A102" s="19">
        <v>98</v>
      </c>
      <c r="B102" s="36">
        <v>2203221003</v>
      </c>
      <c r="C102" s="37" t="s">
        <v>1089</v>
      </c>
      <c r="D102" s="24">
        <v>80.5</v>
      </c>
      <c r="E102" s="21">
        <f>D102*0.2</f>
        <v>16.100000000000001</v>
      </c>
      <c r="F102" s="21">
        <v>61.832000000000001</v>
      </c>
      <c r="G102" s="21">
        <v>0</v>
      </c>
      <c r="H102" s="21">
        <f>(F102+G102)*0.6</f>
        <v>37.099200000000003</v>
      </c>
      <c r="I102" s="21"/>
      <c r="J102" s="21">
        <v>70.5</v>
      </c>
      <c r="K102" s="21">
        <f>J102*0.1</f>
        <v>7.05</v>
      </c>
      <c r="L102" s="21">
        <v>86</v>
      </c>
      <c r="M102" s="21">
        <f>L102*0.1</f>
        <v>8.6</v>
      </c>
      <c r="N102" s="32">
        <f>E102+H102+K102+M102</f>
        <v>68.849199999999996</v>
      </c>
      <c r="O102" s="21" t="s">
        <v>28</v>
      </c>
      <c r="P102" s="21" t="s">
        <v>162</v>
      </c>
    </row>
    <row r="103" spans="1:16">
      <c r="A103" s="19">
        <v>99</v>
      </c>
      <c r="B103" s="38">
        <v>2203223034</v>
      </c>
      <c r="C103" s="39" t="s">
        <v>1090</v>
      </c>
      <c r="D103" s="21">
        <v>81</v>
      </c>
      <c r="E103" s="21">
        <v>17</v>
      </c>
      <c r="F103" s="21">
        <v>57.991999999999997</v>
      </c>
      <c r="G103" s="21">
        <v>0</v>
      </c>
      <c r="H103" s="21">
        <v>34.795200000000001</v>
      </c>
      <c r="I103" s="21">
        <v>0</v>
      </c>
      <c r="J103" s="21">
        <v>72.5</v>
      </c>
      <c r="K103" s="21">
        <v>7.25</v>
      </c>
      <c r="L103" s="21">
        <v>81</v>
      </c>
      <c r="M103" s="21">
        <v>8.1</v>
      </c>
      <c r="N103" s="21">
        <v>68.8</v>
      </c>
      <c r="O103" s="21" t="s">
        <v>28</v>
      </c>
      <c r="P103" s="21"/>
    </row>
    <row r="104" spans="1:16">
      <c r="A104" s="19">
        <v>100</v>
      </c>
      <c r="B104" s="40">
        <v>2203223019</v>
      </c>
      <c r="C104" s="39" t="s">
        <v>1091</v>
      </c>
      <c r="D104" s="21">
        <v>84</v>
      </c>
      <c r="E104" s="21">
        <v>16.8</v>
      </c>
      <c r="F104" s="21">
        <v>60.671999999999997</v>
      </c>
      <c r="G104" s="21">
        <v>0.41</v>
      </c>
      <c r="H104" s="21">
        <v>36.6492</v>
      </c>
      <c r="I104" s="21">
        <v>0.41</v>
      </c>
      <c r="J104" s="21">
        <v>71.5</v>
      </c>
      <c r="K104" s="21">
        <v>7.15</v>
      </c>
      <c r="L104" s="21">
        <v>82</v>
      </c>
      <c r="M104" s="21">
        <v>8.1999999999999993</v>
      </c>
      <c r="N104" s="21">
        <v>68.799199999999999</v>
      </c>
      <c r="O104" s="21" t="s">
        <v>28</v>
      </c>
      <c r="P104" s="21"/>
    </row>
    <row r="105" spans="1:16">
      <c r="A105" s="19">
        <v>101</v>
      </c>
      <c r="B105" s="38">
        <v>2203223041</v>
      </c>
      <c r="C105" s="39" t="s">
        <v>1092</v>
      </c>
      <c r="D105" s="21">
        <v>86</v>
      </c>
      <c r="E105" s="21">
        <f>86*0.2</f>
        <v>17.2</v>
      </c>
      <c r="F105" s="21">
        <v>60.2</v>
      </c>
      <c r="G105" s="21">
        <v>0</v>
      </c>
      <c r="H105" s="21">
        <f>60.2*0.6</f>
        <v>36.119999999999997</v>
      </c>
      <c r="I105" s="21"/>
      <c r="J105" s="21">
        <v>71</v>
      </c>
      <c r="K105" s="21">
        <v>7.1</v>
      </c>
      <c r="L105" s="21">
        <v>83</v>
      </c>
      <c r="M105" s="21">
        <v>8.3000000000000007</v>
      </c>
      <c r="N105" s="21">
        <v>68.72</v>
      </c>
      <c r="O105" s="21" t="s">
        <v>28</v>
      </c>
      <c r="P105" s="21"/>
    </row>
    <row r="106" spans="1:16">
      <c r="A106" s="19">
        <v>102</v>
      </c>
      <c r="B106" s="36">
        <v>2203221021</v>
      </c>
      <c r="C106" s="37" t="s">
        <v>1093</v>
      </c>
      <c r="D106" s="24">
        <v>80.5</v>
      </c>
      <c r="E106" s="21">
        <f t="shared" ref="E106:E109" si="40">D106*0.2</f>
        <v>16.100000000000001</v>
      </c>
      <c r="F106" s="21">
        <v>62.064</v>
      </c>
      <c r="G106" s="21">
        <v>0.3</v>
      </c>
      <c r="H106" s="21">
        <f t="shared" ref="H106:H109" si="41">(F106+G106)*0.6</f>
        <v>37.418399999999998</v>
      </c>
      <c r="I106" s="21"/>
      <c r="J106" s="21">
        <v>70</v>
      </c>
      <c r="K106" s="21">
        <f t="shared" ref="K106:K109" si="42">J106*0.1</f>
        <v>7</v>
      </c>
      <c r="L106" s="21">
        <v>81</v>
      </c>
      <c r="M106" s="21">
        <f t="shared" ref="M106:M109" si="43">L106*0.1</f>
        <v>8.1</v>
      </c>
      <c r="N106" s="32">
        <f t="shared" ref="N106:N109" si="44">E106+H106+K106+M106</f>
        <v>68.618399999999994</v>
      </c>
      <c r="O106" s="21" t="s">
        <v>28</v>
      </c>
      <c r="P106" s="21" t="s">
        <v>162</v>
      </c>
    </row>
    <row r="107" spans="1:16">
      <c r="A107" s="19">
        <v>103</v>
      </c>
      <c r="B107" s="38">
        <v>2203223037</v>
      </c>
      <c r="C107" s="39" t="s">
        <v>1094</v>
      </c>
      <c r="D107" s="21">
        <v>86.2</v>
      </c>
      <c r="E107" s="21">
        <v>17.2</v>
      </c>
      <c r="F107" s="21">
        <v>73.61</v>
      </c>
      <c r="G107" s="21">
        <v>0</v>
      </c>
      <c r="H107" s="21">
        <v>36.29</v>
      </c>
      <c r="I107" s="21"/>
      <c r="J107" s="21">
        <v>70</v>
      </c>
      <c r="K107" s="21">
        <v>7</v>
      </c>
      <c r="L107" s="21">
        <v>81</v>
      </c>
      <c r="M107" s="21">
        <v>8.1</v>
      </c>
      <c r="N107" s="21">
        <v>68.5</v>
      </c>
      <c r="O107" s="21" t="s">
        <v>28</v>
      </c>
      <c r="P107" s="21"/>
    </row>
    <row r="108" spans="1:16">
      <c r="A108" s="19">
        <v>104</v>
      </c>
      <c r="B108" s="36">
        <v>2203221050</v>
      </c>
      <c r="C108" s="37" t="s">
        <v>1095</v>
      </c>
      <c r="D108" s="24">
        <v>86.9</v>
      </c>
      <c r="E108" s="21">
        <f t="shared" si="40"/>
        <v>17.38</v>
      </c>
      <c r="F108" s="21">
        <v>59.12</v>
      </c>
      <c r="G108" s="21">
        <v>0.26</v>
      </c>
      <c r="H108" s="21">
        <f t="shared" si="41"/>
        <v>35.628</v>
      </c>
      <c r="I108" s="21"/>
      <c r="J108" s="21">
        <v>71.5</v>
      </c>
      <c r="K108" s="21">
        <f t="shared" si="42"/>
        <v>7.15</v>
      </c>
      <c r="L108" s="21">
        <v>82</v>
      </c>
      <c r="M108" s="21">
        <f t="shared" si="43"/>
        <v>8.1999999999999993</v>
      </c>
      <c r="N108" s="32">
        <f t="shared" si="44"/>
        <v>68.358000000000004</v>
      </c>
      <c r="O108" s="21" t="s">
        <v>28</v>
      </c>
      <c r="P108" s="21" t="s">
        <v>162</v>
      </c>
    </row>
    <row r="109" spans="1:16">
      <c r="A109" s="19">
        <v>105</v>
      </c>
      <c r="B109" s="36">
        <v>2203221025</v>
      </c>
      <c r="C109" s="37" t="s">
        <v>1096</v>
      </c>
      <c r="D109" s="24">
        <v>80.5</v>
      </c>
      <c r="E109" s="21">
        <f t="shared" si="40"/>
        <v>16.100000000000001</v>
      </c>
      <c r="F109" s="21">
        <v>61.456000000000003</v>
      </c>
      <c r="G109" s="21">
        <v>0</v>
      </c>
      <c r="H109" s="21">
        <f t="shared" si="41"/>
        <v>36.873600000000003</v>
      </c>
      <c r="I109" s="21"/>
      <c r="J109" s="21">
        <v>73</v>
      </c>
      <c r="K109" s="21">
        <f t="shared" si="42"/>
        <v>7.3</v>
      </c>
      <c r="L109" s="21">
        <v>80</v>
      </c>
      <c r="M109" s="21">
        <f t="shared" si="43"/>
        <v>8</v>
      </c>
      <c r="N109" s="32">
        <f t="shared" si="44"/>
        <v>68.273600000000002</v>
      </c>
      <c r="O109" s="21" t="s">
        <v>28</v>
      </c>
      <c r="P109" s="21" t="s">
        <v>162</v>
      </c>
    </row>
    <row r="110" spans="1:16">
      <c r="A110" s="19">
        <v>106</v>
      </c>
      <c r="B110" s="38">
        <v>2203223024</v>
      </c>
      <c r="C110" s="39" t="s">
        <v>1097</v>
      </c>
      <c r="D110" s="21">
        <v>86</v>
      </c>
      <c r="E110" s="21">
        <v>17.2</v>
      </c>
      <c r="F110" s="21">
        <v>58.68</v>
      </c>
      <c r="G110" s="21">
        <v>0.09</v>
      </c>
      <c r="H110" s="21">
        <v>35.262</v>
      </c>
      <c r="I110" s="21"/>
      <c r="J110" s="21">
        <v>71</v>
      </c>
      <c r="K110" s="21">
        <v>7.1</v>
      </c>
      <c r="L110" s="21">
        <v>87</v>
      </c>
      <c r="M110" s="21">
        <v>8.6999999999999993</v>
      </c>
      <c r="N110" s="21">
        <v>68.262</v>
      </c>
      <c r="O110" s="21" t="s">
        <v>28</v>
      </c>
      <c r="P110" s="21"/>
    </row>
    <row r="111" spans="1:16">
      <c r="A111" s="19">
        <v>107</v>
      </c>
      <c r="B111" s="36">
        <v>2203221006</v>
      </c>
      <c r="C111" s="37" t="s">
        <v>1098</v>
      </c>
      <c r="D111" s="21">
        <v>81.7</v>
      </c>
      <c r="E111" s="21">
        <f t="shared" ref="E111:E113" si="45">D111*0.2</f>
        <v>16.34</v>
      </c>
      <c r="F111" s="21">
        <v>59.2</v>
      </c>
      <c r="G111" s="21">
        <v>0.23</v>
      </c>
      <c r="H111" s="21">
        <f t="shared" ref="H111:H113" si="46">(F111+G111)*0.6</f>
        <v>35.658000000000001</v>
      </c>
      <c r="I111" s="21"/>
      <c r="J111" s="21">
        <v>73</v>
      </c>
      <c r="K111" s="21">
        <f t="shared" ref="K111:K113" si="47">J111*0.1</f>
        <v>7.3</v>
      </c>
      <c r="L111" s="21">
        <v>89.5</v>
      </c>
      <c r="M111" s="21">
        <f t="shared" ref="M111:M113" si="48">L111*0.1</f>
        <v>8.9499999999999993</v>
      </c>
      <c r="N111" s="32">
        <f t="shared" ref="N111:N113" si="49">E111+H111+K111+M111</f>
        <v>68.248000000000005</v>
      </c>
      <c r="O111" s="21" t="s">
        <v>28</v>
      </c>
      <c r="P111" s="21" t="s">
        <v>162</v>
      </c>
    </row>
    <row r="112" spans="1:16">
      <c r="A112" s="19">
        <v>108</v>
      </c>
      <c r="B112" s="36">
        <v>2203221016</v>
      </c>
      <c r="C112" s="37" t="s">
        <v>1099</v>
      </c>
      <c r="D112" s="24">
        <v>80</v>
      </c>
      <c r="E112" s="21">
        <f t="shared" si="45"/>
        <v>16</v>
      </c>
      <c r="F112" s="21">
        <v>60.56</v>
      </c>
      <c r="G112" s="21">
        <v>0.38</v>
      </c>
      <c r="H112" s="21">
        <f t="shared" si="46"/>
        <v>36.564</v>
      </c>
      <c r="I112" s="21"/>
      <c r="J112" s="21">
        <v>70.5</v>
      </c>
      <c r="K112" s="21">
        <f t="shared" si="47"/>
        <v>7.05</v>
      </c>
      <c r="L112" s="21">
        <v>86</v>
      </c>
      <c r="M112" s="21">
        <f t="shared" si="48"/>
        <v>8.6</v>
      </c>
      <c r="N112" s="32">
        <f t="shared" si="49"/>
        <v>68.213999999999999</v>
      </c>
      <c r="O112" s="21" t="s">
        <v>28</v>
      </c>
      <c r="P112" s="21" t="s">
        <v>162</v>
      </c>
    </row>
    <row r="113" spans="1:16">
      <c r="A113" s="19">
        <v>109</v>
      </c>
      <c r="B113" s="36">
        <v>2203221012</v>
      </c>
      <c r="C113" s="37" t="s">
        <v>1100</v>
      </c>
      <c r="D113" s="24">
        <v>86.7</v>
      </c>
      <c r="E113" s="21">
        <f t="shared" si="45"/>
        <v>17.34</v>
      </c>
      <c r="F113" s="21">
        <v>58.095999999999997</v>
      </c>
      <c r="G113" s="21">
        <v>0.43</v>
      </c>
      <c r="H113" s="21">
        <f t="shared" si="46"/>
        <v>35.115600000000001</v>
      </c>
      <c r="I113" s="21"/>
      <c r="J113" s="21">
        <v>70</v>
      </c>
      <c r="K113" s="21">
        <f t="shared" si="47"/>
        <v>7</v>
      </c>
      <c r="L113" s="21">
        <v>87</v>
      </c>
      <c r="M113" s="21">
        <f t="shared" si="48"/>
        <v>8.6999999999999993</v>
      </c>
      <c r="N113" s="32">
        <f t="shared" si="49"/>
        <v>68.155600000000007</v>
      </c>
      <c r="O113" s="21" t="s">
        <v>28</v>
      </c>
      <c r="P113" s="21" t="s">
        <v>162</v>
      </c>
    </row>
    <row r="114" spans="1:16">
      <c r="A114" s="19">
        <v>110</v>
      </c>
      <c r="B114" s="38">
        <v>2203223001</v>
      </c>
      <c r="C114" s="39" t="s">
        <v>1101</v>
      </c>
      <c r="D114" s="21">
        <v>83</v>
      </c>
      <c r="E114" s="21">
        <v>16.600000000000001</v>
      </c>
      <c r="F114" s="21">
        <v>58.48</v>
      </c>
      <c r="G114" s="21">
        <v>0</v>
      </c>
      <c r="H114" s="21">
        <v>35.088000000000001</v>
      </c>
      <c r="I114" s="21">
        <v>0</v>
      </c>
      <c r="J114" s="21">
        <v>72.5</v>
      </c>
      <c r="K114" s="21">
        <v>7.25</v>
      </c>
      <c r="L114" s="21">
        <v>91</v>
      </c>
      <c r="M114" s="21">
        <v>9.1</v>
      </c>
      <c r="N114" s="21">
        <v>68.037999999999997</v>
      </c>
      <c r="O114" s="21" t="s">
        <v>28</v>
      </c>
      <c r="P114" s="21"/>
    </row>
    <row r="115" spans="1:16">
      <c r="A115" s="19">
        <v>111</v>
      </c>
      <c r="B115" s="41" t="s">
        <v>1102</v>
      </c>
      <c r="C115" s="37" t="s">
        <v>1103</v>
      </c>
      <c r="D115" s="21">
        <v>80.5</v>
      </c>
      <c r="E115" s="21">
        <v>16.3</v>
      </c>
      <c r="F115" s="21">
        <v>60.832000000000001</v>
      </c>
      <c r="G115" s="21">
        <v>0</v>
      </c>
      <c r="H115" s="21">
        <v>37.1</v>
      </c>
      <c r="I115" s="21"/>
      <c r="J115" s="21">
        <v>70</v>
      </c>
      <c r="K115" s="21">
        <v>7</v>
      </c>
      <c r="L115" s="21">
        <v>82</v>
      </c>
      <c r="M115" s="21">
        <v>8.1999999999999993</v>
      </c>
      <c r="N115" s="21">
        <v>67.95</v>
      </c>
      <c r="O115" s="31" t="s">
        <v>29</v>
      </c>
      <c r="P115" s="31" t="s">
        <v>28</v>
      </c>
    </row>
    <row r="116" spans="1:16">
      <c r="A116" s="19">
        <v>112</v>
      </c>
      <c r="B116" s="38">
        <v>2203223040</v>
      </c>
      <c r="C116" s="39" t="s">
        <v>1104</v>
      </c>
      <c r="D116" s="21">
        <v>82</v>
      </c>
      <c r="E116" s="21">
        <f>89*0.2</f>
        <v>17.8</v>
      </c>
      <c r="F116" s="21">
        <f>73*0.8</f>
        <v>58.4</v>
      </c>
      <c r="G116" s="21"/>
      <c r="H116" s="21">
        <f>58.4*0.6</f>
        <v>35.04</v>
      </c>
      <c r="I116" s="21"/>
      <c r="J116" s="21">
        <v>71</v>
      </c>
      <c r="K116" s="21">
        <v>7.1</v>
      </c>
      <c r="L116" s="21">
        <v>80</v>
      </c>
      <c r="M116" s="21">
        <v>8</v>
      </c>
      <c r="N116" s="21">
        <f t="shared" ref="N116:N123" si="50">E116+H116+K116+M116</f>
        <v>67.94</v>
      </c>
      <c r="O116" s="21"/>
      <c r="P116" s="21"/>
    </row>
    <row r="117" spans="1:16">
      <c r="A117" s="19">
        <v>113</v>
      </c>
      <c r="B117" s="38">
        <v>2203223023</v>
      </c>
      <c r="C117" s="39" t="s">
        <v>1105</v>
      </c>
      <c r="D117" s="21">
        <v>80</v>
      </c>
      <c r="E117" s="21">
        <v>16</v>
      </c>
      <c r="F117" s="21">
        <v>60.7</v>
      </c>
      <c r="G117" s="21">
        <v>0</v>
      </c>
      <c r="H117" s="21">
        <v>36.4</v>
      </c>
      <c r="I117" s="21"/>
      <c r="J117" s="21">
        <v>71</v>
      </c>
      <c r="K117" s="21">
        <v>7.1</v>
      </c>
      <c r="L117" s="21">
        <v>84</v>
      </c>
      <c r="M117" s="21">
        <v>8.4</v>
      </c>
      <c r="N117" s="21">
        <f t="shared" si="50"/>
        <v>67.900000000000006</v>
      </c>
      <c r="O117" s="21" t="s">
        <v>28</v>
      </c>
      <c r="P117" s="21"/>
    </row>
    <row r="118" spans="1:16">
      <c r="A118" s="19">
        <v>114</v>
      </c>
      <c r="B118" s="36">
        <v>2203221041</v>
      </c>
      <c r="C118" s="37" t="s">
        <v>1106</v>
      </c>
      <c r="D118" s="24">
        <v>82.7</v>
      </c>
      <c r="E118" s="21">
        <f>D118*0.2</f>
        <v>16.54</v>
      </c>
      <c r="F118" s="21">
        <v>59.98</v>
      </c>
      <c r="G118" s="21">
        <v>0</v>
      </c>
      <c r="H118" s="21">
        <f>(F118+G118)*0.6</f>
        <v>35.988</v>
      </c>
      <c r="I118" s="21"/>
      <c r="J118" s="21">
        <v>70</v>
      </c>
      <c r="K118" s="21">
        <f>J118*0.1</f>
        <v>7</v>
      </c>
      <c r="L118" s="21">
        <v>81.5</v>
      </c>
      <c r="M118" s="21">
        <f>L118*0.1</f>
        <v>8.15</v>
      </c>
      <c r="N118" s="32">
        <f t="shared" si="50"/>
        <v>67.677999999999997</v>
      </c>
      <c r="O118" s="21" t="s">
        <v>28</v>
      </c>
      <c r="P118" s="21" t="s">
        <v>162</v>
      </c>
    </row>
    <row r="119" spans="1:16">
      <c r="A119" s="19">
        <v>115</v>
      </c>
      <c r="B119" s="41" t="s">
        <v>1107</v>
      </c>
      <c r="C119" s="37" t="s">
        <v>1108</v>
      </c>
      <c r="D119" s="21">
        <v>86</v>
      </c>
      <c r="E119" s="21">
        <v>17.2</v>
      </c>
      <c r="F119" s="21">
        <v>57.8</v>
      </c>
      <c r="G119" s="21">
        <v>0</v>
      </c>
      <c r="H119" s="21">
        <v>34.229999999999997</v>
      </c>
      <c r="I119" s="21"/>
      <c r="J119" s="21">
        <v>71.5</v>
      </c>
      <c r="K119" s="21">
        <v>7.15</v>
      </c>
      <c r="L119" s="21">
        <v>89</v>
      </c>
      <c r="M119" s="21">
        <v>8.9</v>
      </c>
      <c r="N119" s="21">
        <f t="shared" si="50"/>
        <v>67.48</v>
      </c>
      <c r="O119" s="21" t="s">
        <v>28</v>
      </c>
      <c r="P119" s="21" t="s">
        <v>162</v>
      </c>
    </row>
    <row r="120" spans="1:16">
      <c r="A120" s="19">
        <v>116</v>
      </c>
      <c r="B120" s="36">
        <v>2203242030</v>
      </c>
      <c r="C120" s="37" t="s">
        <v>1109</v>
      </c>
      <c r="D120" s="24" t="s">
        <v>1110</v>
      </c>
      <c r="E120" s="21">
        <v>16</v>
      </c>
      <c r="F120" s="21">
        <v>61.887999999999998</v>
      </c>
      <c r="G120" s="21">
        <v>0</v>
      </c>
      <c r="H120" s="21">
        <f>(F120+G120)*0.6</f>
        <v>37.132800000000003</v>
      </c>
      <c r="I120" s="21"/>
      <c r="J120" s="21">
        <v>61.887999999999998</v>
      </c>
      <c r="K120" s="21">
        <f>J120*0.1</f>
        <v>6.1887999999999996</v>
      </c>
      <c r="L120" s="21">
        <v>80</v>
      </c>
      <c r="M120" s="21">
        <f>L120*0.1</f>
        <v>8</v>
      </c>
      <c r="N120" s="32">
        <f t="shared" si="50"/>
        <v>67.321600000000004</v>
      </c>
      <c r="O120" s="21" t="s">
        <v>28</v>
      </c>
      <c r="P120" s="21" t="s">
        <v>162</v>
      </c>
    </row>
    <row r="121" spans="1:16">
      <c r="A121" s="19">
        <v>117</v>
      </c>
      <c r="B121" s="41" t="s">
        <v>1111</v>
      </c>
      <c r="C121" s="37" t="s">
        <v>1112</v>
      </c>
      <c r="D121" s="21">
        <v>80.5</v>
      </c>
      <c r="E121" s="21">
        <v>16.100000000000001</v>
      </c>
      <c r="F121" s="21">
        <v>56</v>
      </c>
      <c r="G121" s="21">
        <v>0</v>
      </c>
      <c r="H121" s="21">
        <v>36</v>
      </c>
      <c r="I121" s="21"/>
      <c r="J121" s="21">
        <v>70.5</v>
      </c>
      <c r="K121" s="21">
        <v>7</v>
      </c>
      <c r="L121" s="21">
        <v>84</v>
      </c>
      <c r="M121" s="21">
        <v>8.1999999999999993</v>
      </c>
      <c r="N121" s="21">
        <f t="shared" si="50"/>
        <v>67.3</v>
      </c>
      <c r="O121" s="21" t="s">
        <v>28</v>
      </c>
      <c r="P121" s="21" t="s">
        <v>162</v>
      </c>
    </row>
    <row r="122" spans="1:16">
      <c r="A122" s="19">
        <v>118</v>
      </c>
      <c r="B122" s="41" t="s">
        <v>1113</v>
      </c>
      <c r="C122" s="37" t="s">
        <v>1114</v>
      </c>
      <c r="D122" s="21">
        <v>84</v>
      </c>
      <c r="E122" s="21">
        <v>16.8</v>
      </c>
      <c r="F122" s="21">
        <v>58.752000000000002</v>
      </c>
      <c r="G122" s="21">
        <v>0.15</v>
      </c>
      <c r="H122" s="21">
        <v>35.251199999999997</v>
      </c>
      <c r="I122" s="21"/>
      <c r="J122" s="21">
        <v>70</v>
      </c>
      <c r="K122" s="21">
        <v>7</v>
      </c>
      <c r="L122" s="21">
        <v>82.3</v>
      </c>
      <c r="M122" s="21">
        <v>8.23</v>
      </c>
      <c r="N122" s="21">
        <f t="shared" si="50"/>
        <v>67.281199999999998</v>
      </c>
      <c r="O122" s="21" t="s">
        <v>29</v>
      </c>
      <c r="P122" s="21" t="s">
        <v>28</v>
      </c>
    </row>
    <row r="123" spans="1:16">
      <c r="A123" s="19">
        <v>119</v>
      </c>
      <c r="B123" s="40">
        <v>2203223016</v>
      </c>
      <c r="C123" s="39" t="s">
        <v>1115</v>
      </c>
      <c r="D123" s="21">
        <v>89</v>
      </c>
      <c r="E123" s="21">
        <f>89*0.2</f>
        <v>17.8</v>
      </c>
      <c r="F123" s="21">
        <v>58</v>
      </c>
      <c r="G123" s="21">
        <v>0</v>
      </c>
      <c r="H123" s="21">
        <f>58*0.6</f>
        <v>34.799999999999997</v>
      </c>
      <c r="I123" s="21">
        <v>0</v>
      </c>
      <c r="J123" s="21">
        <v>71</v>
      </c>
      <c r="K123" s="21">
        <v>7.1</v>
      </c>
      <c r="L123" s="21">
        <v>74</v>
      </c>
      <c r="M123" s="21">
        <v>7.4</v>
      </c>
      <c r="N123" s="21">
        <f t="shared" si="50"/>
        <v>67.099999999999994</v>
      </c>
      <c r="O123" s="21"/>
      <c r="P123" s="21"/>
    </row>
    <row r="124" spans="1:16">
      <c r="A124" s="19">
        <v>120</v>
      </c>
      <c r="B124" s="38">
        <v>2203223017</v>
      </c>
      <c r="C124" s="39" t="s">
        <v>1116</v>
      </c>
      <c r="D124" s="21">
        <v>83</v>
      </c>
      <c r="E124" s="21">
        <v>16.600000000000001</v>
      </c>
      <c r="F124" s="21">
        <v>58.92</v>
      </c>
      <c r="G124" s="21">
        <v>0</v>
      </c>
      <c r="H124" s="21">
        <v>35.299999999999997</v>
      </c>
      <c r="I124" s="21">
        <v>0</v>
      </c>
      <c r="J124" s="21">
        <v>70</v>
      </c>
      <c r="K124" s="21">
        <v>7</v>
      </c>
      <c r="L124" s="21">
        <v>81</v>
      </c>
      <c r="M124" s="21">
        <v>8.1</v>
      </c>
      <c r="N124" s="21">
        <f>E124+K124+M124+H124</f>
        <v>67</v>
      </c>
      <c r="O124" s="21" t="s">
        <v>28</v>
      </c>
      <c r="P124" s="21"/>
    </row>
    <row r="125" spans="1:16">
      <c r="A125" s="19">
        <v>121</v>
      </c>
      <c r="B125" s="38">
        <v>2203223026</v>
      </c>
      <c r="C125" s="39" t="s">
        <v>1117</v>
      </c>
      <c r="D125" s="21">
        <v>83</v>
      </c>
      <c r="E125" s="21">
        <v>16.600000000000001</v>
      </c>
      <c r="F125" s="21">
        <v>58.16</v>
      </c>
      <c r="G125" s="21">
        <v>0</v>
      </c>
      <c r="H125" s="21">
        <v>34.89</v>
      </c>
      <c r="I125" s="21"/>
      <c r="J125" s="21">
        <v>71</v>
      </c>
      <c r="K125" s="21">
        <v>7.1</v>
      </c>
      <c r="L125" s="21">
        <v>81</v>
      </c>
      <c r="M125" s="21">
        <v>8.1</v>
      </c>
      <c r="N125" s="21">
        <v>66.69</v>
      </c>
      <c r="O125" s="21" t="s">
        <v>28</v>
      </c>
      <c r="P125" s="21"/>
    </row>
    <row r="126" spans="1:16">
      <c r="A126" s="19">
        <v>122</v>
      </c>
      <c r="B126" s="41" t="s">
        <v>1118</v>
      </c>
      <c r="C126" s="37" t="s">
        <v>1119</v>
      </c>
      <c r="D126" s="21">
        <v>80</v>
      </c>
      <c r="E126" s="21">
        <v>16</v>
      </c>
      <c r="F126" s="21">
        <v>60.892000000000003</v>
      </c>
      <c r="G126" s="21">
        <v>0</v>
      </c>
      <c r="H126" s="21">
        <v>36.535200000000003</v>
      </c>
      <c r="I126" s="21"/>
      <c r="J126" s="21">
        <v>70</v>
      </c>
      <c r="K126" s="21">
        <v>7</v>
      </c>
      <c r="L126" s="21">
        <v>70</v>
      </c>
      <c r="M126" s="21">
        <v>7</v>
      </c>
      <c r="N126" s="21">
        <f t="shared" ref="N126:N128" si="51">E126+H126+K126+M126</f>
        <v>66.535200000000003</v>
      </c>
      <c r="O126" s="21" t="s">
        <v>28</v>
      </c>
      <c r="P126" s="21" t="s">
        <v>162</v>
      </c>
    </row>
    <row r="127" spans="1:16">
      <c r="A127" s="19">
        <v>123</v>
      </c>
      <c r="B127" s="41" t="s">
        <v>1120</v>
      </c>
      <c r="C127" s="37" t="s">
        <v>1121</v>
      </c>
      <c r="D127" s="21">
        <v>87.5</v>
      </c>
      <c r="E127" s="21">
        <v>17.5</v>
      </c>
      <c r="F127" s="21">
        <v>55.591999999999999</v>
      </c>
      <c r="G127" s="21">
        <v>0</v>
      </c>
      <c r="H127" s="21">
        <v>33.355200000000004</v>
      </c>
      <c r="I127" s="21"/>
      <c r="J127" s="21">
        <v>72.3</v>
      </c>
      <c r="K127" s="21">
        <v>7.23</v>
      </c>
      <c r="L127" s="21">
        <v>83.5</v>
      </c>
      <c r="M127" s="21">
        <v>8.35</v>
      </c>
      <c r="N127" s="21">
        <f t="shared" si="51"/>
        <v>66.435199999999995</v>
      </c>
      <c r="O127" s="21" t="s">
        <v>28</v>
      </c>
      <c r="P127" s="21" t="s">
        <v>162</v>
      </c>
    </row>
    <row r="128" spans="1:16">
      <c r="A128" s="19">
        <v>124</v>
      </c>
      <c r="B128" s="36">
        <v>2203221026</v>
      </c>
      <c r="C128" s="37" t="s">
        <v>1122</v>
      </c>
      <c r="D128" s="24">
        <v>80.5</v>
      </c>
      <c r="E128" s="21">
        <f>D128*0.2</f>
        <v>16.100000000000001</v>
      </c>
      <c r="F128" s="21">
        <v>58.344000000000001</v>
      </c>
      <c r="G128" s="21">
        <v>0.28999999999999998</v>
      </c>
      <c r="H128" s="21">
        <f>(F128+G128)*0.6</f>
        <v>35.180399999999999</v>
      </c>
      <c r="I128" s="21"/>
      <c r="J128" s="21">
        <v>70</v>
      </c>
      <c r="K128" s="21">
        <f>J128*0.1</f>
        <v>7</v>
      </c>
      <c r="L128" s="21">
        <v>81</v>
      </c>
      <c r="M128" s="21">
        <f>L128*0.1</f>
        <v>8.1</v>
      </c>
      <c r="N128" s="32">
        <f t="shared" si="51"/>
        <v>66.380399999999995</v>
      </c>
      <c r="O128" s="21" t="s">
        <v>28</v>
      </c>
      <c r="P128" s="21" t="s">
        <v>162</v>
      </c>
    </row>
    <row r="129" spans="1:16">
      <c r="A129" s="19">
        <v>125</v>
      </c>
      <c r="B129" s="41" t="s">
        <v>1123</v>
      </c>
      <c r="C129" s="37" t="s">
        <v>1124</v>
      </c>
      <c r="D129" s="21">
        <v>81</v>
      </c>
      <c r="E129" s="21">
        <v>16.2</v>
      </c>
      <c r="F129" s="21">
        <v>58</v>
      </c>
      <c r="G129" s="21">
        <v>0</v>
      </c>
      <c r="H129" s="21">
        <v>34.799999999999997</v>
      </c>
      <c r="I129" s="21"/>
      <c r="J129" s="21">
        <v>70</v>
      </c>
      <c r="K129" s="21">
        <v>7</v>
      </c>
      <c r="L129" s="21">
        <v>82</v>
      </c>
      <c r="M129" s="21">
        <v>8.1999999999999993</v>
      </c>
      <c r="N129" s="21">
        <v>66.2</v>
      </c>
      <c r="O129" s="21" t="s">
        <v>28</v>
      </c>
      <c r="P129" s="21" t="s">
        <v>162</v>
      </c>
    </row>
    <row r="130" spans="1:16">
      <c r="A130" s="19">
        <v>126</v>
      </c>
      <c r="B130" s="41" t="s">
        <v>1125</v>
      </c>
      <c r="C130" s="37" t="s">
        <v>1126</v>
      </c>
      <c r="D130" s="21">
        <v>80.5</v>
      </c>
      <c r="E130" s="21">
        <v>16.100000000000001</v>
      </c>
      <c r="F130" s="21">
        <v>62.231000000000002</v>
      </c>
      <c r="G130" s="21">
        <v>0</v>
      </c>
      <c r="H130" s="21">
        <v>36</v>
      </c>
      <c r="I130" s="21"/>
      <c r="J130" s="21">
        <v>70</v>
      </c>
      <c r="K130" s="21">
        <v>7</v>
      </c>
      <c r="L130" s="21">
        <v>70</v>
      </c>
      <c r="M130" s="21">
        <v>7</v>
      </c>
      <c r="N130" s="21">
        <f t="shared" ref="N130:N150" si="52">E130+H130+K130+M130</f>
        <v>66.099999999999994</v>
      </c>
      <c r="O130" s="21" t="s">
        <v>28</v>
      </c>
      <c r="P130" s="21" t="s">
        <v>28</v>
      </c>
    </row>
    <row r="131" spans="1:16">
      <c r="A131" s="19">
        <v>127</v>
      </c>
      <c r="B131" s="41" t="s">
        <v>1127</v>
      </c>
      <c r="C131" s="37" t="s">
        <v>1128</v>
      </c>
      <c r="D131" s="21">
        <v>83</v>
      </c>
      <c r="E131" s="21">
        <v>16.600000000000001</v>
      </c>
      <c r="F131" s="21">
        <v>62.56</v>
      </c>
      <c r="G131" s="21">
        <v>0</v>
      </c>
      <c r="H131" s="21">
        <v>38.735999999999997</v>
      </c>
      <c r="I131" s="21"/>
      <c r="J131" s="21">
        <v>70.5</v>
      </c>
      <c r="K131" s="21"/>
      <c r="L131" s="21">
        <v>82.5</v>
      </c>
      <c r="M131" s="21">
        <v>8.25</v>
      </c>
      <c r="N131" s="21">
        <v>66.049000000000007</v>
      </c>
      <c r="O131" s="21" t="s">
        <v>28</v>
      </c>
      <c r="P131" s="21" t="s">
        <v>28</v>
      </c>
    </row>
    <row r="132" spans="1:16">
      <c r="A132" s="19">
        <v>128</v>
      </c>
      <c r="B132" s="40">
        <v>2203223030</v>
      </c>
      <c r="C132" s="39" t="s">
        <v>1129</v>
      </c>
      <c r="D132" s="21">
        <v>81</v>
      </c>
      <c r="E132" s="21">
        <v>16.2</v>
      </c>
      <c r="F132" s="21">
        <v>56.48</v>
      </c>
      <c r="G132" s="21">
        <v>0</v>
      </c>
      <c r="H132" s="21">
        <v>33.887999999999998</v>
      </c>
      <c r="I132" s="21"/>
      <c r="J132" s="21">
        <v>76</v>
      </c>
      <c r="K132" s="21">
        <v>7.6</v>
      </c>
      <c r="L132" s="21">
        <v>83</v>
      </c>
      <c r="M132" s="21">
        <v>8.3000000000000007</v>
      </c>
      <c r="N132" s="21">
        <v>65.988</v>
      </c>
      <c r="O132" s="21"/>
      <c r="P132" s="21"/>
    </row>
    <row r="133" spans="1:16">
      <c r="A133" s="19">
        <v>129</v>
      </c>
      <c r="B133" s="41" t="s">
        <v>1130</v>
      </c>
      <c r="C133" s="37" t="s">
        <v>1131</v>
      </c>
      <c r="D133" s="21">
        <v>80</v>
      </c>
      <c r="E133" s="21">
        <v>16</v>
      </c>
      <c r="F133" s="21">
        <v>57.816000000000003</v>
      </c>
      <c r="G133" s="21">
        <v>0</v>
      </c>
      <c r="H133" s="21">
        <v>34.689599999999999</v>
      </c>
      <c r="I133" s="21"/>
      <c r="J133" s="21">
        <v>70</v>
      </c>
      <c r="K133" s="21">
        <v>7</v>
      </c>
      <c r="L133" s="21">
        <v>81.5</v>
      </c>
      <c r="M133" s="21">
        <v>8.15</v>
      </c>
      <c r="N133" s="21">
        <v>65.839600000000004</v>
      </c>
      <c r="O133" s="21" t="s">
        <v>28</v>
      </c>
      <c r="P133" s="21" t="s">
        <v>28</v>
      </c>
    </row>
    <row r="134" spans="1:16">
      <c r="A134" s="19">
        <v>130</v>
      </c>
      <c r="B134" s="41" t="s">
        <v>1132</v>
      </c>
      <c r="C134" s="37" t="s">
        <v>1133</v>
      </c>
      <c r="D134" s="21">
        <v>81.5</v>
      </c>
      <c r="E134" s="21">
        <v>16.3</v>
      </c>
      <c r="F134" s="21">
        <v>56.8</v>
      </c>
      <c r="G134" s="21">
        <v>0</v>
      </c>
      <c r="H134" s="21">
        <v>34.08</v>
      </c>
      <c r="I134" s="21"/>
      <c r="J134" s="21">
        <v>70</v>
      </c>
      <c r="K134" s="21">
        <v>7</v>
      </c>
      <c r="L134" s="21">
        <v>83</v>
      </c>
      <c r="M134" s="21">
        <v>8.3000000000000007</v>
      </c>
      <c r="N134" s="21">
        <f t="shared" si="52"/>
        <v>65.680000000000007</v>
      </c>
      <c r="O134" s="21" t="s">
        <v>28</v>
      </c>
      <c r="P134" s="21" t="s">
        <v>28</v>
      </c>
    </row>
    <row r="135" spans="1:16">
      <c r="A135" s="19">
        <v>131</v>
      </c>
      <c r="B135" s="36">
        <v>2203221041</v>
      </c>
      <c r="C135" s="37" t="s">
        <v>1134</v>
      </c>
      <c r="D135" s="24">
        <v>80.8</v>
      </c>
      <c r="E135" s="21">
        <f t="shared" ref="E135:E137" si="53">D135*0.2</f>
        <v>16.16</v>
      </c>
      <c r="F135" s="21">
        <v>56.99</v>
      </c>
      <c r="G135" s="21">
        <v>0</v>
      </c>
      <c r="H135" s="21">
        <f t="shared" ref="H135:H137" si="54">(F135+G135)*0.6</f>
        <v>34.194000000000003</v>
      </c>
      <c r="I135" s="21"/>
      <c r="J135" s="21">
        <v>70.5</v>
      </c>
      <c r="K135" s="21">
        <f t="shared" ref="K135:K137" si="55">J135*0.1</f>
        <v>7.05</v>
      </c>
      <c r="L135" s="21">
        <v>81</v>
      </c>
      <c r="M135" s="21">
        <f t="shared" ref="M135:M137" si="56">L135*0.1</f>
        <v>8.1</v>
      </c>
      <c r="N135" s="32">
        <f t="shared" si="52"/>
        <v>65.504000000000005</v>
      </c>
      <c r="O135" s="21" t="s">
        <v>28</v>
      </c>
      <c r="P135" s="21" t="s">
        <v>162</v>
      </c>
    </row>
    <row r="136" spans="1:16">
      <c r="A136" s="19">
        <v>132</v>
      </c>
      <c r="B136" s="36">
        <v>2203221044</v>
      </c>
      <c r="C136" s="37" t="s">
        <v>1135</v>
      </c>
      <c r="D136" s="24">
        <v>81.5</v>
      </c>
      <c r="E136" s="21">
        <f t="shared" si="53"/>
        <v>16.3</v>
      </c>
      <c r="F136" s="42">
        <v>55.863999999999997</v>
      </c>
      <c r="G136" s="21">
        <v>0</v>
      </c>
      <c r="H136" s="21">
        <f t="shared" si="54"/>
        <v>33.5184</v>
      </c>
      <c r="I136" s="21"/>
      <c r="J136" s="21">
        <v>71</v>
      </c>
      <c r="K136" s="21">
        <f t="shared" si="55"/>
        <v>7.1</v>
      </c>
      <c r="L136" s="21">
        <v>83</v>
      </c>
      <c r="M136" s="21">
        <f t="shared" si="56"/>
        <v>8.3000000000000007</v>
      </c>
      <c r="N136" s="32">
        <f t="shared" si="52"/>
        <v>65.218400000000003</v>
      </c>
      <c r="O136" s="21" t="s">
        <v>28</v>
      </c>
      <c r="P136" s="21" t="s">
        <v>162</v>
      </c>
    </row>
    <row r="137" spans="1:16">
      <c r="A137" s="19">
        <v>133</v>
      </c>
      <c r="B137" s="36">
        <v>2203221042</v>
      </c>
      <c r="C137" s="37" t="s">
        <v>1136</v>
      </c>
      <c r="D137" s="21">
        <v>80</v>
      </c>
      <c r="E137" s="21">
        <f t="shared" si="53"/>
        <v>16</v>
      </c>
      <c r="F137" s="21">
        <v>55.496000000000002</v>
      </c>
      <c r="G137" s="21">
        <v>0.14000000000000001</v>
      </c>
      <c r="H137" s="21">
        <f t="shared" si="54"/>
        <v>33.381599999999999</v>
      </c>
      <c r="I137" s="21"/>
      <c r="J137" s="21">
        <v>83.6</v>
      </c>
      <c r="K137" s="21">
        <f t="shared" si="55"/>
        <v>8.36</v>
      </c>
      <c r="L137" s="21">
        <v>73</v>
      </c>
      <c r="M137" s="21">
        <f t="shared" si="56"/>
        <v>7.3</v>
      </c>
      <c r="N137" s="32">
        <f t="shared" si="52"/>
        <v>65.041600000000003</v>
      </c>
      <c r="O137" s="21" t="s">
        <v>28</v>
      </c>
      <c r="P137" s="21" t="s">
        <v>162</v>
      </c>
    </row>
    <row r="138" spans="1:16">
      <c r="A138" s="19">
        <v>134</v>
      </c>
      <c r="B138" s="41" t="s">
        <v>1137</v>
      </c>
      <c r="C138" s="37" t="s">
        <v>1138</v>
      </c>
      <c r="D138" s="21">
        <v>80</v>
      </c>
      <c r="E138" s="21">
        <v>16</v>
      </c>
      <c r="F138" s="21">
        <v>56</v>
      </c>
      <c r="G138" s="21">
        <v>0</v>
      </c>
      <c r="H138" s="21">
        <v>34</v>
      </c>
      <c r="I138" s="21"/>
      <c r="J138" s="21">
        <v>70</v>
      </c>
      <c r="K138" s="21">
        <v>7</v>
      </c>
      <c r="L138" s="21">
        <v>80</v>
      </c>
      <c r="M138" s="21">
        <v>8</v>
      </c>
      <c r="N138" s="21">
        <f t="shared" si="52"/>
        <v>65</v>
      </c>
      <c r="O138" s="21" t="s">
        <v>28</v>
      </c>
      <c r="P138" s="21" t="s">
        <v>162</v>
      </c>
    </row>
    <row r="139" spans="1:16" ht="24">
      <c r="A139" s="19">
        <v>135</v>
      </c>
      <c r="B139" s="36">
        <v>2203221032</v>
      </c>
      <c r="C139" s="37" t="s">
        <v>1139</v>
      </c>
      <c r="D139" s="21">
        <v>80</v>
      </c>
      <c r="E139" s="21">
        <f t="shared" ref="E139:E143" si="57">D139*0.2</f>
        <v>16</v>
      </c>
      <c r="F139" s="21">
        <v>56.335999999999999</v>
      </c>
      <c r="G139" s="21">
        <v>0</v>
      </c>
      <c r="H139" s="21">
        <f t="shared" ref="H139:H143" si="58">(F139+G139)*0.6</f>
        <v>33.801600000000001</v>
      </c>
      <c r="I139" s="21"/>
      <c r="J139" s="21" t="s">
        <v>1140</v>
      </c>
      <c r="K139" s="21">
        <v>7</v>
      </c>
      <c r="L139" s="21">
        <v>80</v>
      </c>
      <c r="M139" s="21">
        <f t="shared" ref="M139:M143" si="59">L139*0.1</f>
        <v>8</v>
      </c>
      <c r="N139" s="32">
        <f t="shared" si="52"/>
        <v>64.801599999999993</v>
      </c>
      <c r="O139" s="21" t="s">
        <v>28</v>
      </c>
      <c r="P139" s="21" t="s">
        <v>162</v>
      </c>
    </row>
    <row r="140" spans="1:16">
      <c r="A140" s="19">
        <v>136</v>
      </c>
      <c r="B140" s="36">
        <v>2203221043</v>
      </c>
      <c r="C140" s="37" t="s">
        <v>1141</v>
      </c>
      <c r="D140" s="24">
        <v>80.5</v>
      </c>
      <c r="E140" s="21">
        <f t="shared" si="57"/>
        <v>16.100000000000001</v>
      </c>
      <c r="F140" s="21">
        <v>55.095999999999997</v>
      </c>
      <c r="G140" s="21">
        <v>0.64</v>
      </c>
      <c r="H140" s="21">
        <f t="shared" si="58"/>
        <v>33.441600000000001</v>
      </c>
      <c r="I140" s="21"/>
      <c r="J140" s="21">
        <v>70</v>
      </c>
      <c r="K140" s="21">
        <f t="shared" ref="K140:K143" si="60">J140*0.1</f>
        <v>7</v>
      </c>
      <c r="L140" s="21">
        <v>81.5</v>
      </c>
      <c r="M140" s="21">
        <f t="shared" si="59"/>
        <v>8.15</v>
      </c>
      <c r="N140" s="32">
        <f t="shared" si="52"/>
        <v>64.691599999999994</v>
      </c>
      <c r="O140" s="21" t="s">
        <v>28</v>
      </c>
      <c r="P140" s="21" t="s">
        <v>162</v>
      </c>
    </row>
    <row r="141" spans="1:16">
      <c r="A141" s="19">
        <v>137</v>
      </c>
      <c r="B141" s="36">
        <v>2203221029</v>
      </c>
      <c r="C141" s="37" t="s">
        <v>1142</v>
      </c>
      <c r="D141" s="24">
        <v>80.7</v>
      </c>
      <c r="E141" s="21">
        <f t="shared" si="57"/>
        <v>16.14</v>
      </c>
      <c r="F141" s="21">
        <v>55.631999999999998</v>
      </c>
      <c r="G141" s="21">
        <v>0.03</v>
      </c>
      <c r="H141" s="21">
        <f t="shared" si="58"/>
        <v>33.397199999999998</v>
      </c>
      <c r="I141" s="21"/>
      <c r="J141" s="21">
        <v>70</v>
      </c>
      <c r="K141" s="21">
        <f t="shared" si="60"/>
        <v>7</v>
      </c>
      <c r="L141" s="21">
        <v>81</v>
      </c>
      <c r="M141" s="21">
        <f t="shared" si="59"/>
        <v>8.1</v>
      </c>
      <c r="N141" s="32">
        <f t="shared" si="52"/>
        <v>64.637200000000007</v>
      </c>
      <c r="O141" s="21" t="s">
        <v>28</v>
      </c>
      <c r="P141" s="21" t="s">
        <v>162</v>
      </c>
    </row>
    <row r="142" spans="1:16">
      <c r="A142" s="19">
        <v>138</v>
      </c>
      <c r="B142" s="36">
        <v>2203221036</v>
      </c>
      <c r="C142" s="37" t="s">
        <v>1143</v>
      </c>
      <c r="D142" s="24">
        <v>80.5</v>
      </c>
      <c r="E142" s="21">
        <f t="shared" si="57"/>
        <v>16.100000000000001</v>
      </c>
      <c r="F142" s="21">
        <v>55.328000000000003</v>
      </c>
      <c r="G142" s="21">
        <v>0.14000000000000001</v>
      </c>
      <c r="H142" s="21">
        <f t="shared" si="58"/>
        <v>33.280799999999999</v>
      </c>
      <c r="I142" s="21"/>
      <c r="J142" s="21">
        <v>70.599999999999994</v>
      </c>
      <c r="K142" s="21">
        <f t="shared" si="60"/>
        <v>7.06</v>
      </c>
      <c r="L142" s="21">
        <v>80.5</v>
      </c>
      <c r="M142" s="21">
        <f t="shared" si="59"/>
        <v>8.0500000000000007</v>
      </c>
      <c r="N142" s="32">
        <f t="shared" si="52"/>
        <v>64.490799999999993</v>
      </c>
      <c r="O142" s="21" t="s">
        <v>28</v>
      </c>
      <c r="P142" s="21" t="s">
        <v>162</v>
      </c>
    </row>
    <row r="143" spans="1:16">
      <c r="A143" s="19">
        <v>139</v>
      </c>
      <c r="B143" s="36">
        <v>2203221040</v>
      </c>
      <c r="C143" s="37" t="s">
        <v>1144</v>
      </c>
      <c r="D143" s="24">
        <v>80</v>
      </c>
      <c r="E143" s="21">
        <f t="shared" si="57"/>
        <v>16</v>
      </c>
      <c r="F143" s="21">
        <v>55.09</v>
      </c>
      <c r="G143" s="21">
        <v>0</v>
      </c>
      <c r="H143" s="21">
        <f t="shared" si="58"/>
        <v>33.054000000000002</v>
      </c>
      <c r="I143" s="21"/>
      <c r="J143" s="21">
        <v>70</v>
      </c>
      <c r="K143" s="21">
        <f t="shared" si="60"/>
        <v>7</v>
      </c>
      <c r="L143" s="21">
        <v>82</v>
      </c>
      <c r="M143" s="21">
        <f t="shared" si="59"/>
        <v>8.1999999999999993</v>
      </c>
      <c r="N143" s="32">
        <f t="shared" si="52"/>
        <v>64.254000000000005</v>
      </c>
      <c r="O143" s="21" t="s">
        <v>29</v>
      </c>
      <c r="P143" s="21" t="s">
        <v>162</v>
      </c>
    </row>
    <row r="144" spans="1:16">
      <c r="A144" s="19">
        <v>140</v>
      </c>
      <c r="B144" s="41" t="s">
        <v>1145</v>
      </c>
      <c r="C144" s="37" t="s">
        <v>1146</v>
      </c>
      <c r="D144" s="21">
        <v>70</v>
      </c>
      <c r="E144" s="21">
        <v>14</v>
      </c>
      <c r="F144" s="21">
        <v>56</v>
      </c>
      <c r="G144" s="21">
        <v>0</v>
      </c>
      <c r="H144" s="21">
        <v>36</v>
      </c>
      <c r="I144" s="21"/>
      <c r="J144" s="21">
        <v>70</v>
      </c>
      <c r="K144" s="21">
        <v>7</v>
      </c>
      <c r="L144" s="21">
        <v>70</v>
      </c>
      <c r="M144" s="21">
        <v>7</v>
      </c>
      <c r="N144" s="21">
        <f t="shared" si="52"/>
        <v>64</v>
      </c>
      <c r="O144" s="31" t="s">
        <v>28</v>
      </c>
      <c r="P144" s="31" t="s">
        <v>162</v>
      </c>
    </row>
    <row r="145" spans="1:17">
      <c r="A145" s="19">
        <v>141</v>
      </c>
      <c r="B145" s="40">
        <v>2203223014</v>
      </c>
      <c r="C145" s="39" t="s">
        <v>1147</v>
      </c>
      <c r="D145" s="21">
        <v>74.5</v>
      </c>
      <c r="E145" s="21">
        <v>14.9</v>
      </c>
      <c r="F145" s="21">
        <v>56.2</v>
      </c>
      <c r="G145" s="21">
        <v>0</v>
      </c>
      <c r="H145" s="21">
        <v>33.700000000000003</v>
      </c>
      <c r="I145" s="21">
        <v>0</v>
      </c>
      <c r="J145" s="21">
        <v>70.5</v>
      </c>
      <c r="K145" s="21">
        <v>7.05</v>
      </c>
      <c r="L145" s="21">
        <v>82</v>
      </c>
      <c r="M145" s="21">
        <v>8.1999999999999993</v>
      </c>
      <c r="N145" s="21">
        <f t="shared" si="52"/>
        <v>63.85</v>
      </c>
      <c r="O145" s="21" t="s">
        <v>28</v>
      </c>
      <c r="P145" s="21"/>
    </row>
    <row r="146" spans="1:17">
      <c r="A146" s="19">
        <v>142</v>
      </c>
      <c r="B146" s="41" t="s">
        <v>1148</v>
      </c>
      <c r="C146" s="37" t="s">
        <v>1149</v>
      </c>
      <c r="D146" s="21">
        <v>80.5</v>
      </c>
      <c r="E146" s="21">
        <v>16.100000000000001</v>
      </c>
      <c r="F146" s="21">
        <v>54.223999999999997</v>
      </c>
      <c r="G146" s="21">
        <v>0</v>
      </c>
      <c r="H146" s="21">
        <v>32.534399999999998</v>
      </c>
      <c r="I146" s="31" t="s">
        <v>1150</v>
      </c>
      <c r="J146" s="21">
        <v>70</v>
      </c>
      <c r="K146" s="21">
        <v>7</v>
      </c>
      <c r="L146" s="21">
        <v>80.5</v>
      </c>
      <c r="M146" s="21">
        <v>8.0500000000000007</v>
      </c>
      <c r="N146" s="21">
        <f t="shared" si="52"/>
        <v>63.684399999999997</v>
      </c>
      <c r="O146" s="31" t="s">
        <v>28</v>
      </c>
      <c r="P146" s="31" t="s">
        <v>162</v>
      </c>
    </row>
    <row r="147" spans="1:17">
      <c r="A147" s="19">
        <v>143</v>
      </c>
      <c r="B147" s="38">
        <v>2203223005</v>
      </c>
      <c r="C147" s="39" t="s">
        <v>1151</v>
      </c>
      <c r="D147" s="21">
        <v>82</v>
      </c>
      <c r="E147" s="21">
        <f>82*0.2</f>
        <v>16.399999999999999</v>
      </c>
      <c r="F147" s="21">
        <f>66*0.8</f>
        <v>52.8</v>
      </c>
      <c r="G147" s="21">
        <v>0</v>
      </c>
      <c r="H147" s="21">
        <f>66.6*0.8*0.6</f>
        <v>31.968</v>
      </c>
      <c r="I147" s="21">
        <v>0</v>
      </c>
      <c r="J147" s="21">
        <v>71</v>
      </c>
      <c r="K147" s="21">
        <v>7.1</v>
      </c>
      <c r="L147" s="21">
        <v>82</v>
      </c>
      <c r="M147" s="21">
        <v>8.1999999999999993</v>
      </c>
      <c r="N147" s="21">
        <f t="shared" si="52"/>
        <v>63.667999999999999</v>
      </c>
      <c r="O147" s="21"/>
      <c r="P147" s="21"/>
    </row>
    <row r="148" spans="1:17">
      <c r="A148" s="19">
        <v>144</v>
      </c>
      <c r="B148" s="36">
        <v>2203221034</v>
      </c>
      <c r="C148" s="37" t="s">
        <v>1152</v>
      </c>
      <c r="D148" s="24">
        <v>85.5</v>
      </c>
      <c r="E148" s="21">
        <f>D148*0.2</f>
        <v>17.100000000000001</v>
      </c>
      <c r="F148" s="21">
        <v>53.624000000000002</v>
      </c>
      <c r="G148" s="21">
        <v>0</v>
      </c>
      <c r="H148" s="21">
        <f>(F148+G148)*0.6</f>
        <v>32.174399999999999</v>
      </c>
      <c r="I148" s="21"/>
      <c r="J148" s="21">
        <v>50</v>
      </c>
      <c r="K148" s="21">
        <f>J148*0.1</f>
        <v>5</v>
      </c>
      <c r="L148" s="21">
        <v>82</v>
      </c>
      <c r="M148" s="21">
        <f>L148*0.1</f>
        <v>8.1999999999999993</v>
      </c>
      <c r="N148" s="32">
        <f t="shared" si="52"/>
        <v>62.474400000000003</v>
      </c>
      <c r="O148" s="21" t="s">
        <v>28</v>
      </c>
      <c r="P148" s="21" t="s">
        <v>162</v>
      </c>
    </row>
    <row r="149" spans="1:17" ht="24">
      <c r="A149" s="19">
        <v>145</v>
      </c>
      <c r="B149" s="20">
        <v>2207213042</v>
      </c>
      <c r="C149" s="27" t="s">
        <v>1153</v>
      </c>
      <c r="D149" s="21">
        <v>84.5</v>
      </c>
      <c r="E149" s="21">
        <v>16.899999999999999</v>
      </c>
      <c r="F149" s="21">
        <v>73.599999999999994</v>
      </c>
      <c r="G149" s="21">
        <v>0</v>
      </c>
      <c r="H149" s="21">
        <v>44.2</v>
      </c>
      <c r="I149" s="21" t="s">
        <v>1154</v>
      </c>
      <c r="J149" s="21">
        <v>70</v>
      </c>
      <c r="K149" s="21">
        <v>7</v>
      </c>
      <c r="L149" s="21">
        <v>88</v>
      </c>
      <c r="M149" s="21">
        <v>8.8000000000000007</v>
      </c>
      <c r="N149" s="29">
        <f t="shared" si="52"/>
        <v>76.900000000000006</v>
      </c>
      <c r="O149" s="21"/>
      <c r="P149" s="21"/>
      <c r="Q149" s="19" t="s">
        <v>1155</v>
      </c>
    </row>
    <row r="150" spans="1:17">
      <c r="A150" s="19">
        <v>146</v>
      </c>
      <c r="B150" s="20">
        <v>2207211004</v>
      </c>
      <c r="C150" s="27" t="s">
        <v>1156</v>
      </c>
      <c r="D150" s="21">
        <v>82</v>
      </c>
      <c r="E150" s="21">
        <f>82*0.2</f>
        <v>16.399999999999999</v>
      </c>
      <c r="F150" s="21">
        <v>64.8</v>
      </c>
      <c r="G150" s="21">
        <v>0</v>
      </c>
      <c r="H150" s="21">
        <f>64.8*0.6</f>
        <v>38.880000000000003</v>
      </c>
      <c r="I150" s="21"/>
      <c r="J150" s="21">
        <v>70</v>
      </c>
      <c r="K150" s="21">
        <v>7</v>
      </c>
      <c r="L150" s="21">
        <v>84</v>
      </c>
      <c r="M150" s="21">
        <v>8.4</v>
      </c>
      <c r="N150" s="21">
        <f t="shared" si="52"/>
        <v>70.680000000000007</v>
      </c>
      <c r="O150" s="21"/>
      <c r="P150" s="21"/>
      <c r="Q150" s="19" t="s">
        <v>1155</v>
      </c>
    </row>
    <row r="151" spans="1:17">
      <c r="A151" s="19">
        <v>147</v>
      </c>
      <c r="B151" s="38">
        <v>2201241005</v>
      </c>
      <c r="C151" s="39" t="s">
        <v>1157</v>
      </c>
      <c r="D151" s="21">
        <v>86</v>
      </c>
      <c r="E151" s="21">
        <v>17.2</v>
      </c>
      <c r="F151" s="21">
        <v>37.1</v>
      </c>
      <c r="G151" s="21">
        <v>0</v>
      </c>
      <c r="H151" s="21">
        <v>37.1</v>
      </c>
      <c r="I151" s="21">
        <v>0</v>
      </c>
      <c r="J151" s="21">
        <v>72</v>
      </c>
      <c r="K151" s="21">
        <v>7.2</v>
      </c>
      <c r="L151" s="21">
        <v>80</v>
      </c>
      <c r="M151" s="21">
        <v>8</v>
      </c>
      <c r="N151" s="21">
        <v>66.7</v>
      </c>
      <c r="O151" s="21"/>
      <c r="P151" s="21"/>
      <c r="Q151" s="19" t="s">
        <v>1155</v>
      </c>
    </row>
    <row r="152" spans="1:17">
      <c r="A152" s="19">
        <v>148</v>
      </c>
      <c r="B152" s="36">
        <v>2204213053</v>
      </c>
      <c r="C152" s="37" t="s">
        <v>1158</v>
      </c>
      <c r="D152" s="21">
        <v>80</v>
      </c>
      <c r="E152" s="21">
        <f>D152*0.2</f>
        <v>16</v>
      </c>
      <c r="F152" s="21">
        <v>57.768000000000001</v>
      </c>
      <c r="G152" s="21">
        <v>0.42</v>
      </c>
      <c r="H152" s="21">
        <f>(F152+G152)*0.6</f>
        <v>34.912799999999997</v>
      </c>
      <c r="I152" s="21"/>
      <c r="J152" s="21">
        <v>70</v>
      </c>
      <c r="K152" s="21">
        <f>J152*0.1</f>
        <v>7</v>
      </c>
      <c r="L152" s="21">
        <v>80</v>
      </c>
      <c r="M152" s="21">
        <f>L152*0.1</f>
        <v>8</v>
      </c>
      <c r="N152" s="32">
        <f t="shared" ref="N152:N154" si="61">E152+H152+K152+M152</f>
        <v>65.912800000000004</v>
      </c>
      <c r="O152" s="21" t="s">
        <v>28</v>
      </c>
      <c r="P152" s="21" t="s">
        <v>162</v>
      </c>
      <c r="Q152" s="19" t="s">
        <v>1155</v>
      </c>
    </row>
    <row r="153" spans="1:17">
      <c r="A153" s="19">
        <v>149</v>
      </c>
      <c r="B153" s="38">
        <v>2207223015</v>
      </c>
      <c r="C153" s="39" t="s">
        <v>1159</v>
      </c>
      <c r="D153" s="21">
        <v>86</v>
      </c>
      <c r="E153" s="21">
        <f>86*0.2</f>
        <v>17.2</v>
      </c>
      <c r="F153" s="21">
        <v>58.2</v>
      </c>
      <c r="G153" s="21">
        <v>0</v>
      </c>
      <c r="H153" s="21">
        <v>34.9</v>
      </c>
      <c r="I153" s="21">
        <v>0</v>
      </c>
      <c r="J153" s="21">
        <v>70</v>
      </c>
      <c r="K153" s="21">
        <v>7</v>
      </c>
      <c r="L153" s="21">
        <v>80</v>
      </c>
      <c r="M153" s="21">
        <v>8</v>
      </c>
      <c r="N153" s="21">
        <f t="shared" si="61"/>
        <v>67.099999999999994</v>
      </c>
      <c r="O153" s="21"/>
      <c r="P153" s="21"/>
      <c r="Q153" s="19" t="s">
        <v>1155</v>
      </c>
    </row>
    <row r="154" spans="1:17">
      <c r="A154" s="19">
        <v>150</v>
      </c>
      <c r="B154" s="23">
        <v>2203242004</v>
      </c>
      <c r="C154" s="21" t="s">
        <v>1160</v>
      </c>
      <c r="D154" s="24">
        <v>82</v>
      </c>
      <c r="E154" s="21">
        <f>D154*0.2</f>
        <v>16.399999999999999</v>
      </c>
      <c r="F154" s="21">
        <v>63.66</v>
      </c>
      <c r="G154" s="21">
        <v>0</v>
      </c>
      <c r="H154" s="21">
        <f>(F154+G154)*0.6</f>
        <v>38.195999999999998</v>
      </c>
      <c r="I154" s="21"/>
      <c r="J154" s="21">
        <v>70</v>
      </c>
      <c r="K154" s="21">
        <f>J154*0.1</f>
        <v>7</v>
      </c>
      <c r="L154" s="21">
        <v>82</v>
      </c>
      <c r="M154" s="21">
        <f>L154*0.1</f>
        <v>8.1999999999999993</v>
      </c>
      <c r="N154" s="32">
        <f t="shared" si="61"/>
        <v>69.796000000000006</v>
      </c>
      <c r="O154" s="21" t="s">
        <v>28</v>
      </c>
      <c r="P154" s="21" t="s">
        <v>28</v>
      </c>
      <c r="Q154" s="19" t="s">
        <v>1155</v>
      </c>
    </row>
    <row r="155" spans="1:17">
      <c r="A155" s="43">
        <v>151</v>
      </c>
      <c r="B155" s="44">
        <v>2201241004</v>
      </c>
      <c r="C155" s="45" t="s">
        <v>1161</v>
      </c>
      <c r="D155" s="46">
        <v>81.5</v>
      </c>
      <c r="E155" s="47">
        <v>16.3</v>
      </c>
      <c r="F155" s="48">
        <v>64.736000000000004</v>
      </c>
      <c r="G155" s="47">
        <v>0</v>
      </c>
      <c r="H155" s="47">
        <v>38.8416</v>
      </c>
      <c r="I155" s="47">
        <v>0</v>
      </c>
      <c r="J155" s="47">
        <v>70</v>
      </c>
      <c r="K155" s="47">
        <v>7</v>
      </c>
      <c r="L155" s="47">
        <v>80</v>
      </c>
      <c r="M155" s="47">
        <v>8</v>
      </c>
      <c r="N155" s="47">
        <v>70.141599999999997</v>
      </c>
      <c r="O155" s="47" t="s">
        <v>28</v>
      </c>
      <c r="P155" s="47" t="s">
        <v>28</v>
      </c>
      <c r="Q155" s="47" t="s">
        <v>1155</v>
      </c>
    </row>
    <row r="156" spans="1:17">
      <c r="A156" s="49">
        <v>152</v>
      </c>
      <c r="B156">
        <v>2207213046</v>
      </c>
      <c r="C156" s="168" t="s">
        <v>1162</v>
      </c>
      <c r="D156" s="49">
        <v>88.5</v>
      </c>
      <c r="E156" s="47">
        <v>17.7</v>
      </c>
      <c r="F156" s="47">
        <v>68.92</v>
      </c>
      <c r="G156" s="47">
        <v>0.52</v>
      </c>
      <c r="H156" s="47">
        <v>41.664000000000001</v>
      </c>
      <c r="I156" s="47"/>
      <c r="J156" s="47">
        <v>70.8</v>
      </c>
      <c r="K156" s="47">
        <v>7.08</v>
      </c>
      <c r="L156" s="47">
        <v>92</v>
      </c>
      <c r="M156" s="47">
        <v>9.1999999999999993</v>
      </c>
      <c r="N156" s="47">
        <v>75.644000000000005</v>
      </c>
      <c r="O156" s="47" t="s">
        <v>28</v>
      </c>
      <c r="P156" s="47"/>
      <c r="Q156" s="47" t="s">
        <v>1155</v>
      </c>
    </row>
  </sheetData>
  <sortState ref="A5:P157">
    <sortCondition descending="1" ref="N5:N157"/>
  </sortState>
  <mergeCells count="10">
    <mergeCell ref="A1:P1"/>
    <mergeCell ref="A2:P2"/>
    <mergeCell ref="D3:E3"/>
    <mergeCell ref="F3:H3"/>
    <mergeCell ref="J3:K3"/>
    <mergeCell ref="L3:M3"/>
    <mergeCell ref="A3:A4"/>
    <mergeCell ref="B3:B4"/>
    <mergeCell ref="C3:C4"/>
    <mergeCell ref="I3:I4"/>
  </mergeCells>
  <phoneticPr fontId="2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8"/>
  <sheetViews>
    <sheetView topLeftCell="A29" workbookViewId="0">
      <selection activeCell="C17" sqref="C17"/>
    </sheetView>
  </sheetViews>
  <sheetFormatPr defaultColWidth="9" defaultRowHeight="13.5"/>
  <cols>
    <col min="1" max="1" width="4.5" customWidth="1"/>
    <col min="2" max="2" width="11.625" style="2" customWidth="1"/>
    <col min="3" max="3" width="9" style="3" customWidth="1"/>
    <col min="4" max="4" width="7.125" style="3" customWidth="1"/>
    <col min="5" max="5" width="9.5" style="3" customWidth="1"/>
    <col min="6" max="6" width="8.5" style="3" customWidth="1"/>
    <col min="7" max="7" width="5.5" style="3" customWidth="1"/>
    <col min="8" max="8" width="12.75" style="3" customWidth="1"/>
    <col min="9" max="9" width="28.125" style="3" customWidth="1"/>
    <col min="10" max="10" width="7.125" style="3" customWidth="1"/>
    <col min="11" max="11" width="9.5" style="3" customWidth="1"/>
    <col min="12" max="12" width="7.125" style="3" customWidth="1"/>
    <col min="13" max="13" width="9.5" style="3" customWidth="1"/>
    <col min="14" max="14" width="18.375" style="3" customWidth="1"/>
    <col min="15" max="15" width="14.75" style="3" customWidth="1"/>
    <col min="16" max="16" width="13" style="3" customWidth="1"/>
    <col min="17" max="18" width="8.25" style="3" customWidth="1"/>
    <col min="19" max="19" width="3.625" style="3" customWidth="1"/>
    <col min="20" max="256" width="9" style="3"/>
    <col min="257" max="257" width="4.375" style="3" customWidth="1"/>
    <col min="258" max="258" width="10.75" style="3" customWidth="1"/>
    <col min="259" max="259" width="8.375" style="3" customWidth="1"/>
    <col min="260" max="260" width="6.875" style="3" customWidth="1"/>
    <col min="261" max="261" width="9.625" style="3" customWidth="1"/>
    <col min="262" max="262" width="7.75" style="3" customWidth="1"/>
    <col min="263" max="263" width="6.125" style="3" customWidth="1"/>
    <col min="264" max="265" width="9.625" style="3" customWidth="1"/>
    <col min="266" max="266" width="7" style="3" customWidth="1"/>
    <col min="267" max="267" width="9.125" style="3" customWidth="1"/>
    <col min="268" max="268" width="6.875" style="3" customWidth="1"/>
    <col min="269" max="269" width="9.75" style="3" customWidth="1"/>
    <col min="270" max="270" width="9.875" style="3" customWidth="1"/>
    <col min="271" max="271" width="7.875" style="3" customWidth="1"/>
    <col min="272" max="272" width="10.375" style="3" customWidth="1"/>
    <col min="273" max="274" width="8.25" style="3" customWidth="1"/>
    <col min="275" max="275" width="3.625" style="3" customWidth="1"/>
    <col min="276" max="512" width="9" style="3"/>
    <col min="513" max="513" width="4.375" style="3" customWidth="1"/>
    <col min="514" max="514" width="10.75" style="3" customWidth="1"/>
    <col min="515" max="515" width="8.375" style="3" customWidth="1"/>
    <col min="516" max="516" width="6.875" style="3" customWidth="1"/>
    <col min="517" max="517" width="9.625" style="3" customWidth="1"/>
    <col min="518" max="518" width="7.75" style="3" customWidth="1"/>
    <col min="519" max="519" width="6.125" style="3" customWidth="1"/>
    <col min="520" max="521" width="9.625" style="3" customWidth="1"/>
    <col min="522" max="522" width="7" style="3" customWidth="1"/>
    <col min="523" max="523" width="9.125" style="3" customWidth="1"/>
    <col min="524" max="524" width="6.875" style="3" customWidth="1"/>
    <col min="525" max="525" width="9.75" style="3" customWidth="1"/>
    <col min="526" max="526" width="9.875" style="3" customWidth="1"/>
    <col min="527" max="527" width="7.875" style="3" customWidth="1"/>
    <col min="528" max="528" width="10.375" style="3" customWidth="1"/>
    <col min="529" max="530" width="8.25" style="3" customWidth="1"/>
    <col min="531" max="531" width="3.625" style="3" customWidth="1"/>
    <col min="532" max="768" width="9" style="3"/>
    <col min="769" max="769" width="4.375" style="3" customWidth="1"/>
    <col min="770" max="770" width="10.75" style="3" customWidth="1"/>
    <col min="771" max="771" width="8.375" style="3" customWidth="1"/>
    <col min="772" max="772" width="6.875" style="3" customWidth="1"/>
    <col min="773" max="773" width="9.625" style="3" customWidth="1"/>
    <col min="774" max="774" width="7.75" style="3" customWidth="1"/>
    <col min="775" max="775" width="6.125" style="3" customWidth="1"/>
    <col min="776" max="777" width="9.625" style="3" customWidth="1"/>
    <col min="778" max="778" width="7" style="3" customWidth="1"/>
    <col min="779" max="779" width="9.125" style="3" customWidth="1"/>
    <col min="780" max="780" width="6.875" style="3" customWidth="1"/>
    <col min="781" max="781" width="9.75" style="3" customWidth="1"/>
    <col min="782" max="782" width="9.875" style="3" customWidth="1"/>
    <col min="783" max="783" width="7.875" style="3" customWidth="1"/>
    <col min="784" max="784" width="10.375" style="3" customWidth="1"/>
    <col min="785" max="786" width="8.25" style="3" customWidth="1"/>
    <col min="787" max="787" width="3.625" style="3" customWidth="1"/>
    <col min="788" max="1024" width="9" style="3"/>
    <col min="1025" max="1025" width="4.375" style="3" customWidth="1"/>
    <col min="1026" max="1026" width="10.75" style="3" customWidth="1"/>
    <col min="1027" max="1027" width="8.375" style="3" customWidth="1"/>
    <col min="1028" max="1028" width="6.875" style="3" customWidth="1"/>
    <col min="1029" max="1029" width="9.625" style="3" customWidth="1"/>
    <col min="1030" max="1030" width="7.75" style="3" customWidth="1"/>
    <col min="1031" max="1031" width="6.125" style="3" customWidth="1"/>
    <col min="1032" max="1033" width="9.625" style="3" customWidth="1"/>
    <col min="1034" max="1034" width="7" style="3" customWidth="1"/>
    <col min="1035" max="1035" width="9.125" style="3" customWidth="1"/>
    <col min="1036" max="1036" width="6.875" style="3" customWidth="1"/>
    <col min="1037" max="1037" width="9.75" style="3" customWidth="1"/>
    <col min="1038" max="1038" width="9.875" style="3" customWidth="1"/>
    <col min="1039" max="1039" width="7.875" style="3" customWidth="1"/>
    <col min="1040" max="1040" width="10.375" style="3" customWidth="1"/>
    <col min="1041" max="1042" width="8.25" style="3" customWidth="1"/>
    <col min="1043" max="1043" width="3.625" style="3" customWidth="1"/>
    <col min="1044" max="1280" width="9" style="3"/>
    <col min="1281" max="1281" width="4.375" style="3" customWidth="1"/>
    <col min="1282" max="1282" width="10.75" style="3" customWidth="1"/>
    <col min="1283" max="1283" width="8.375" style="3" customWidth="1"/>
    <col min="1284" max="1284" width="6.875" style="3" customWidth="1"/>
    <col min="1285" max="1285" width="9.625" style="3" customWidth="1"/>
    <col min="1286" max="1286" width="7.75" style="3" customWidth="1"/>
    <col min="1287" max="1287" width="6.125" style="3" customWidth="1"/>
    <col min="1288" max="1289" width="9.625" style="3" customWidth="1"/>
    <col min="1290" max="1290" width="7" style="3" customWidth="1"/>
    <col min="1291" max="1291" width="9.125" style="3" customWidth="1"/>
    <col min="1292" max="1292" width="6.875" style="3" customWidth="1"/>
    <col min="1293" max="1293" width="9.75" style="3" customWidth="1"/>
    <col min="1294" max="1294" width="9.875" style="3" customWidth="1"/>
    <col min="1295" max="1295" width="7.875" style="3" customWidth="1"/>
    <col min="1296" max="1296" width="10.375" style="3" customWidth="1"/>
    <col min="1297" max="1298" width="8.25" style="3" customWidth="1"/>
    <col min="1299" max="1299" width="3.625" style="3" customWidth="1"/>
    <col min="1300" max="1536" width="9" style="3"/>
    <col min="1537" max="1537" width="4.375" style="3" customWidth="1"/>
    <col min="1538" max="1538" width="10.75" style="3" customWidth="1"/>
    <col min="1539" max="1539" width="8.375" style="3" customWidth="1"/>
    <col min="1540" max="1540" width="6.875" style="3" customWidth="1"/>
    <col min="1541" max="1541" width="9.625" style="3" customWidth="1"/>
    <col min="1542" max="1542" width="7.75" style="3" customWidth="1"/>
    <col min="1543" max="1543" width="6.125" style="3" customWidth="1"/>
    <col min="1544" max="1545" width="9.625" style="3" customWidth="1"/>
    <col min="1546" max="1546" width="7" style="3" customWidth="1"/>
    <col min="1547" max="1547" width="9.125" style="3" customWidth="1"/>
    <col min="1548" max="1548" width="6.875" style="3" customWidth="1"/>
    <col min="1549" max="1549" width="9.75" style="3" customWidth="1"/>
    <col min="1550" max="1550" width="9.875" style="3" customWidth="1"/>
    <col min="1551" max="1551" width="7.875" style="3" customWidth="1"/>
    <col min="1552" max="1552" width="10.375" style="3" customWidth="1"/>
    <col min="1553" max="1554" width="8.25" style="3" customWidth="1"/>
    <col min="1555" max="1555" width="3.625" style="3" customWidth="1"/>
    <col min="1556" max="1792" width="9" style="3"/>
    <col min="1793" max="1793" width="4.375" style="3" customWidth="1"/>
    <col min="1794" max="1794" width="10.75" style="3" customWidth="1"/>
    <col min="1795" max="1795" width="8.375" style="3" customWidth="1"/>
    <col min="1796" max="1796" width="6.875" style="3" customWidth="1"/>
    <col min="1797" max="1797" width="9.625" style="3" customWidth="1"/>
    <col min="1798" max="1798" width="7.75" style="3" customWidth="1"/>
    <col min="1799" max="1799" width="6.125" style="3" customWidth="1"/>
    <col min="1800" max="1801" width="9.625" style="3" customWidth="1"/>
    <col min="1802" max="1802" width="7" style="3" customWidth="1"/>
    <col min="1803" max="1803" width="9.125" style="3" customWidth="1"/>
    <col min="1804" max="1804" width="6.875" style="3" customWidth="1"/>
    <col min="1805" max="1805" width="9.75" style="3" customWidth="1"/>
    <col min="1806" max="1806" width="9.875" style="3" customWidth="1"/>
    <col min="1807" max="1807" width="7.875" style="3" customWidth="1"/>
    <col min="1808" max="1808" width="10.375" style="3" customWidth="1"/>
    <col min="1809" max="1810" width="8.25" style="3" customWidth="1"/>
    <col min="1811" max="1811" width="3.625" style="3" customWidth="1"/>
    <col min="1812" max="2048" width="9" style="3"/>
    <col min="2049" max="2049" width="4.375" style="3" customWidth="1"/>
    <col min="2050" max="2050" width="10.75" style="3" customWidth="1"/>
    <col min="2051" max="2051" width="8.375" style="3" customWidth="1"/>
    <col min="2052" max="2052" width="6.875" style="3" customWidth="1"/>
    <col min="2053" max="2053" width="9.625" style="3" customWidth="1"/>
    <col min="2054" max="2054" width="7.75" style="3" customWidth="1"/>
    <col min="2055" max="2055" width="6.125" style="3" customWidth="1"/>
    <col min="2056" max="2057" width="9.625" style="3" customWidth="1"/>
    <col min="2058" max="2058" width="7" style="3" customWidth="1"/>
    <col min="2059" max="2059" width="9.125" style="3" customWidth="1"/>
    <col min="2060" max="2060" width="6.875" style="3" customWidth="1"/>
    <col min="2061" max="2061" width="9.75" style="3" customWidth="1"/>
    <col min="2062" max="2062" width="9.875" style="3" customWidth="1"/>
    <col min="2063" max="2063" width="7.875" style="3" customWidth="1"/>
    <col min="2064" max="2064" width="10.375" style="3" customWidth="1"/>
    <col min="2065" max="2066" width="8.25" style="3" customWidth="1"/>
    <col min="2067" max="2067" width="3.625" style="3" customWidth="1"/>
    <col min="2068" max="2304" width="9" style="3"/>
    <col min="2305" max="2305" width="4.375" style="3" customWidth="1"/>
    <col min="2306" max="2306" width="10.75" style="3" customWidth="1"/>
    <col min="2307" max="2307" width="8.375" style="3" customWidth="1"/>
    <col min="2308" max="2308" width="6.875" style="3" customWidth="1"/>
    <col min="2309" max="2309" width="9.625" style="3" customWidth="1"/>
    <col min="2310" max="2310" width="7.75" style="3" customWidth="1"/>
    <col min="2311" max="2311" width="6.125" style="3" customWidth="1"/>
    <col min="2312" max="2313" width="9.625" style="3" customWidth="1"/>
    <col min="2314" max="2314" width="7" style="3" customWidth="1"/>
    <col min="2315" max="2315" width="9.125" style="3" customWidth="1"/>
    <col min="2316" max="2316" width="6.875" style="3" customWidth="1"/>
    <col min="2317" max="2317" width="9.75" style="3" customWidth="1"/>
    <col min="2318" max="2318" width="9.875" style="3" customWidth="1"/>
    <col min="2319" max="2319" width="7.875" style="3" customWidth="1"/>
    <col min="2320" max="2320" width="10.375" style="3" customWidth="1"/>
    <col min="2321" max="2322" width="8.25" style="3" customWidth="1"/>
    <col min="2323" max="2323" width="3.625" style="3" customWidth="1"/>
    <col min="2324" max="2560" width="9" style="3"/>
    <col min="2561" max="2561" width="4.375" style="3" customWidth="1"/>
    <col min="2562" max="2562" width="10.75" style="3" customWidth="1"/>
    <col min="2563" max="2563" width="8.375" style="3" customWidth="1"/>
    <col min="2564" max="2564" width="6.875" style="3" customWidth="1"/>
    <col min="2565" max="2565" width="9.625" style="3" customWidth="1"/>
    <col min="2566" max="2566" width="7.75" style="3" customWidth="1"/>
    <col min="2567" max="2567" width="6.125" style="3" customWidth="1"/>
    <col min="2568" max="2569" width="9.625" style="3" customWidth="1"/>
    <col min="2570" max="2570" width="7" style="3" customWidth="1"/>
    <col min="2571" max="2571" width="9.125" style="3" customWidth="1"/>
    <col min="2572" max="2572" width="6.875" style="3" customWidth="1"/>
    <col min="2573" max="2573" width="9.75" style="3" customWidth="1"/>
    <col min="2574" max="2574" width="9.875" style="3" customWidth="1"/>
    <col min="2575" max="2575" width="7.875" style="3" customWidth="1"/>
    <col min="2576" max="2576" width="10.375" style="3" customWidth="1"/>
    <col min="2577" max="2578" width="8.25" style="3" customWidth="1"/>
    <col min="2579" max="2579" width="3.625" style="3" customWidth="1"/>
    <col min="2580" max="2816" width="9" style="3"/>
    <col min="2817" max="2817" width="4.375" style="3" customWidth="1"/>
    <col min="2818" max="2818" width="10.75" style="3" customWidth="1"/>
    <col min="2819" max="2819" width="8.375" style="3" customWidth="1"/>
    <col min="2820" max="2820" width="6.875" style="3" customWidth="1"/>
    <col min="2821" max="2821" width="9.625" style="3" customWidth="1"/>
    <col min="2822" max="2822" width="7.75" style="3" customWidth="1"/>
    <col min="2823" max="2823" width="6.125" style="3" customWidth="1"/>
    <col min="2824" max="2825" width="9.625" style="3" customWidth="1"/>
    <col min="2826" max="2826" width="7" style="3" customWidth="1"/>
    <col min="2827" max="2827" width="9.125" style="3" customWidth="1"/>
    <col min="2828" max="2828" width="6.875" style="3" customWidth="1"/>
    <col min="2829" max="2829" width="9.75" style="3" customWidth="1"/>
    <col min="2830" max="2830" width="9.875" style="3" customWidth="1"/>
    <col min="2831" max="2831" width="7.875" style="3" customWidth="1"/>
    <col min="2832" max="2832" width="10.375" style="3" customWidth="1"/>
    <col min="2833" max="2834" width="8.25" style="3" customWidth="1"/>
    <col min="2835" max="2835" width="3.625" style="3" customWidth="1"/>
    <col min="2836" max="3072" width="9" style="3"/>
    <col min="3073" max="3073" width="4.375" style="3" customWidth="1"/>
    <col min="3074" max="3074" width="10.75" style="3" customWidth="1"/>
    <col min="3075" max="3075" width="8.375" style="3" customWidth="1"/>
    <col min="3076" max="3076" width="6.875" style="3" customWidth="1"/>
    <col min="3077" max="3077" width="9.625" style="3" customWidth="1"/>
    <col min="3078" max="3078" width="7.75" style="3" customWidth="1"/>
    <col min="3079" max="3079" width="6.125" style="3" customWidth="1"/>
    <col min="3080" max="3081" width="9.625" style="3" customWidth="1"/>
    <col min="3082" max="3082" width="7" style="3" customWidth="1"/>
    <col min="3083" max="3083" width="9.125" style="3" customWidth="1"/>
    <col min="3084" max="3084" width="6.875" style="3" customWidth="1"/>
    <col min="3085" max="3085" width="9.75" style="3" customWidth="1"/>
    <col min="3086" max="3086" width="9.875" style="3" customWidth="1"/>
    <col min="3087" max="3087" width="7.875" style="3" customWidth="1"/>
    <col min="3088" max="3088" width="10.375" style="3" customWidth="1"/>
    <col min="3089" max="3090" width="8.25" style="3" customWidth="1"/>
    <col min="3091" max="3091" width="3.625" style="3" customWidth="1"/>
    <col min="3092" max="3328" width="9" style="3"/>
    <col min="3329" max="3329" width="4.375" style="3" customWidth="1"/>
    <col min="3330" max="3330" width="10.75" style="3" customWidth="1"/>
    <col min="3331" max="3331" width="8.375" style="3" customWidth="1"/>
    <col min="3332" max="3332" width="6.875" style="3" customWidth="1"/>
    <col min="3333" max="3333" width="9.625" style="3" customWidth="1"/>
    <col min="3334" max="3334" width="7.75" style="3" customWidth="1"/>
    <col min="3335" max="3335" width="6.125" style="3" customWidth="1"/>
    <col min="3336" max="3337" width="9.625" style="3" customWidth="1"/>
    <col min="3338" max="3338" width="7" style="3" customWidth="1"/>
    <col min="3339" max="3339" width="9.125" style="3" customWidth="1"/>
    <col min="3340" max="3340" width="6.875" style="3" customWidth="1"/>
    <col min="3341" max="3341" width="9.75" style="3" customWidth="1"/>
    <col min="3342" max="3342" width="9.875" style="3" customWidth="1"/>
    <col min="3343" max="3343" width="7.875" style="3" customWidth="1"/>
    <col min="3344" max="3344" width="10.375" style="3" customWidth="1"/>
    <col min="3345" max="3346" width="8.25" style="3" customWidth="1"/>
    <col min="3347" max="3347" width="3.625" style="3" customWidth="1"/>
    <col min="3348" max="3584" width="9" style="3"/>
    <col min="3585" max="3585" width="4.375" style="3" customWidth="1"/>
    <col min="3586" max="3586" width="10.75" style="3" customWidth="1"/>
    <col min="3587" max="3587" width="8.375" style="3" customWidth="1"/>
    <col min="3588" max="3588" width="6.875" style="3" customWidth="1"/>
    <col min="3589" max="3589" width="9.625" style="3" customWidth="1"/>
    <col min="3590" max="3590" width="7.75" style="3" customWidth="1"/>
    <col min="3591" max="3591" width="6.125" style="3" customWidth="1"/>
    <col min="3592" max="3593" width="9.625" style="3" customWidth="1"/>
    <col min="3594" max="3594" width="7" style="3" customWidth="1"/>
    <col min="3595" max="3595" width="9.125" style="3" customWidth="1"/>
    <col min="3596" max="3596" width="6.875" style="3" customWidth="1"/>
    <col min="3597" max="3597" width="9.75" style="3" customWidth="1"/>
    <col min="3598" max="3598" width="9.875" style="3" customWidth="1"/>
    <col min="3599" max="3599" width="7.875" style="3" customWidth="1"/>
    <col min="3600" max="3600" width="10.375" style="3" customWidth="1"/>
    <col min="3601" max="3602" width="8.25" style="3" customWidth="1"/>
    <col min="3603" max="3603" width="3.625" style="3" customWidth="1"/>
    <col min="3604" max="3840" width="9" style="3"/>
    <col min="3841" max="3841" width="4.375" style="3" customWidth="1"/>
    <col min="3842" max="3842" width="10.75" style="3" customWidth="1"/>
    <col min="3843" max="3843" width="8.375" style="3" customWidth="1"/>
    <col min="3844" max="3844" width="6.875" style="3" customWidth="1"/>
    <col min="3845" max="3845" width="9.625" style="3" customWidth="1"/>
    <col min="3846" max="3846" width="7.75" style="3" customWidth="1"/>
    <col min="3847" max="3847" width="6.125" style="3" customWidth="1"/>
    <col min="3848" max="3849" width="9.625" style="3" customWidth="1"/>
    <col min="3850" max="3850" width="7" style="3" customWidth="1"/>
    <col min="3851" max="3851" width="9.125" style="3" customWidth="1"/>
    <col min="3852" max="3852" width="6.875" style="3" customWidth="1"/>
    <col min="3853" max="3853" width="9.75" style="3" customWidth="1"/>
    <col min="3854" max="3854" width="9.875" style="3" customWidth="1"/>
    <col min="3855" max="3855" width="7.875" style="3" customWidth="1"/>
    <col min="3856" max="3856" width="10.375" style="3" customWidth="1"/>
    <col min="3857" max="3858" width="8.25" style="3" customWidth="1"/>
    <col min="3859" max="3859" width="3.625" style="3" customWidth="1"/>
    <col min="3860" max="4096" width="9" style="3"/>
    <col min="4097" max="4097" width="4.375" style="3" customWidth="1"/>
    <col min="4098" max="4098" width="10.75" style="3" customWidth="1"/>
    <col min="4099" max="4099" width="8.375" style="3" customWidth="1"/>
    <col min="4100" max="4100" width="6.875" style="3" customWidth="1"/>
    <col min="4101" max="4101" width="9.625" style="3" customWidth="1"/>
    <col min="4102" max="4102" width="7.75" style="3" customWidth="1"/>
    <col min="4103" max="4103" width="6.125" style="3" customWidth="1"/>
    <col min="4104" max="4105" width="9.625" style="3" customWidth="1"/>
    <col min="4106" max="4106" width="7" style="3" customWidth="1"/>
    <col min="4107" max="4107" width="9.125" style="3" customWidth="1"/>
    <col min="4108" max="4108" width="6.875" style="3" customWidth="1"/>
    <col min="4109" max="4109" width="9.75" style="3" customWidth="1"/>
    <col min="4110" max="4110" width="9.875" style="3" customWidth="1"/>
    <col min="4111" max="4111" width="7.875" style="3" customWidth="1"/>
    <col min="4112" max="4112" width="10.375" style="3" customWidth="1"/>
    <col min="4113" max="4114" width="8.25" style="3" customWidth="1"/>
    <col min="4115" max="4115" width="3.625" style="3" customWidth="1"/>
    <col min="4116" max="4352" width="9" style="3"/>
    <col min="4353" max="4353" width="4.375" style="3" customWidth="1"/>
    <col min="4354" max="4354" width="10.75" style="3" customWidth="1"/>
    <col min="4355" max="4355" width="8.375" style="3" customWidth="1"/>
    <col min="4356" max="4356" width="6.875" style="3" customWidth="1"/>
    <col min="4357" max="4357" width="9.625" style="3" customWidth="1"/>
    <col min="4358" max="4358" width="7.75" style="3" customWidth="1"/>
    <col min="4359" max="4359" width="6.125" style="3" customWidth="1"/>
    <col min="4360" max="4361" width="9.625" style="3" customWidth="1"/>
    <col min="4362" max="4362" width="7" style="3" customWidth="1"/>
    <col min="4363" max="4363" width="9.125" style="3" customWidth="1"/>
    <col min="4364" max="4364" width="6.875" style="3" customWidth="1"/>
    <col min="4365" max="4365" width="9.75" style="3" customWidth="1"/>
    <col min="4366" max="4366" width="9.875" style="3" customWidth="1"/>
    <col min="4367" max="4367" width="7.875" style="3" customWidth="1"/>
    <col min="4368" max="4368" width="10.375" style="3" customWidth="1"/>
    <col min="4369" max="4370" width="8.25" style="3" customWidth="1"/>
    <col min="4371" max="4371" width="3.625" style="3" customWidth="1"/>
    <col min="4372" max="4608" width="9" style="3"/>
    <col min="4609" max="4609" width="4.375" style="3" customWidth="1"/>
    <col min="4610" max="4610" width="10.75" style="3" customWidth="1"/>
    <col min="4611" max="4611" width="8.375" style="3" customWidth="1"/>
    <col min="4612" max="4612" width="6.875" style="3" customWidth="1"/>
    <col min="4613" max="4613" width="9.625" style="3" customWidth="1"/>
    <col min="4614" max="4614" width="7.75" style="3" customWidth="1"/>
    <col min="4615" max="4615" width="6.125" style="3" customWidth="1"/>
    <col min="4616" max="4617" width="9.625" style="3" customWidth="1"/>
    <col min="4618" max="4618" width="7" style="3" customWidth="1"/>
    <col min="4619" max="4619" width="9.125" style="3" customWidth="1"/>
    <col min="4620" max="4620" width="6.875" style="3" customWidth="1"/>
    <col min="4621" max="4621" width="9.75" style="3" customWidth="1"/>
    <col min="4622" max="4622" width="9.875" style="3" customWidth="1"/>
    <col min="4623" max="4623" width="7.875" style="3" customWidth="1"/>
    <col min="4624" max="4624" width="10.375" style="3" customWidth="1"/>
    <col min="4625" max="4626" width="8.25" style="3" customWidth="1"/>
    <col min="4627" max="4627" width="3.625" style="3" customWidth="1"/>
    <col min="4628" max="4864" width="9" style="3"/>
    <col min="4865" max="4865" width="4.375" style="3" customWidth="1"/>
    <col min="4866" max="4866" width="10.75" style="3" customWidth="1"/>
    <col min="4867" max="4867" width="8.375" style="3" customWidth="1"/>
    <col min="4868" max="4868" width="6.875" style="3" customWidth="1"/>
    <col min="4869" max="4869" width="9.625" style="3" customWidth="1"/>
    <col min="4870" max="4870" width="7.75" style="3" customWidth="1"/>
    <col min="4871" max="4871" width="6.125" style="3" customWidth="1"/>
    <col min="4872" max="4873" width="9.625" style="3" customWidth="1"/>
    <col min="4874" max="4874" width="7" style="3" customWidth="1"/>
    <col min="4875" max="4875" width="9.125" style="3" customWidth="1"/>
    <col min="4876" max="4876" width="6.875" style="3" customWidth="1"/>
    <col min="4877" max="4877" width="9.75" style="3" customWidth="1"/>
    <col min="4878" max="4878" width="9.875" style="3" customWidth="1"/>
    <col min="4879" max="4879" width="7.875" style="3" customWidth="1"/>
    <col min="4880" max="4880" width="10.375" style="3" customWidth="1"/>
    <col min="4881" max="4882" width="8.25" style="3" customWidth="1"/>
    <col min="4883" max="4883" width="3.625" style="3" customWidth="1"/>
    <col min="4884" max="5120" width="9" style="3"/>
    <col min="5121" max="5121" width="4.375" style="3" customWidth="1"/>
    <col min="5122" max="5122" width="10.75" style="3" customWidth="1"/>
    <col min="5123" max="5123" width="8.375" style="3" customWidth="1"/>
    <col min="5124" max="5124" width="6.875" style="3" customWidth="1"/>
    <col min="5125" max="5125" width="9.625" style="3" customWidth="1"/>
    <col min="5126" max="5126" width="7.75" style="3" customWidth="1"/>
    <col min="5127" max="5127" width="6.125" style="3" customWidth="1"/>
    <col min="5128" max="5129" width="9.625" style="3" customWidth="1"/>
    <col min="5130" max="5130" width="7" style="3" customWidth="1"/>
    <col min="5131" max="5131" width="9.125" style="3" customWidth="1"/>
    <col min="5132" max="5132" width="6.875" style="3" customWidth="1"/>
    <col min="5133" max="5133" width="9.75" style="3" customWidth="1"/>
    <col min="5134" max="5134" width="9.875" style="3" customWidth="1"/>
    <col min="5135" max="5135" width="7.875" style="3" customWidth="1"/>
    <col min="5136" max="5136" width="10.375" style="3" customWidth="1"/>
    <col min="5137" max="5138" width="8.25" style="3" customWidth="1"/>
    <col min="5139" max="5139" width="3.625" style="3" customWidth="1"/>
    <col min="5140" max="5376" width="9" style="3"/>
    <col min="5377" max="5377" width="4.375" style="3" customWidth="1"/>
    <col min="5378" max="5378" width="10.75" style="3" customWidth="1"/>
    <col min="5379" max="5379" width="8.375" style="3" customWidth="1"/>
    <col min="5380" max="5380" width="6.875" style="3" customWidth="1"/>
    <col min="5381" max="5381" width="9.625" style="3" customWidth="1"/>
    <col min="5382" max="5382" width="7.75" style="3" customWidth="1"/>
    <col min="5383" max="5383" width="6.125" style="3" customWidth="1"/>
    <col min="5384" max="5385" width="9.625" style="3" customWidth="1"/>
    <col min="5386" max="5386" width="7" style="3" customWidth="1"/>
    <col min="5387" max="5387" width="9.125" style="3" customWidth="1"/>
    <col min="5388" max="5388" width="6.875" style="3" customWidth="1"/>
    <col min="5389" max="5389" width="9.75" style="3" customWidth="1"/>
    <col min="5390" max="5390" width="9.875" style="3" customWidth="1"/>
    <col min="5391" max="5391" width="7.875" style="3" customWidth="1"/>
    <col min="5392" max="5392" width="10.375" style="3" customWidth="1"/>
    <col min="5393" max="5394" width="8.25" style="3" customWidth="1"/>
    <col min="5395" max="5395" width="3.625" style="3" customWidth="1"/>
    <col min="5396" max="5632" width="9" style="3"/>
    <col min="5633" max="5633" width="4.375" style="3" customWidth="1"/>
    <col min="5634" max="5634" width="10.75" style="3" customWidth="1"/>
    <col min="5635" max="5635" width="8.375" style="3" customWidth="1"/>
    <col min="5636" max="5636" width="6.875" style="3" customWidth="1"/>
    <col min="5637" max="5637" width="9.625" style="3" customWidth="1"/>
    <col min="5638" max="5638" width="7.75" style="3" customWidth="1"/>
    <col min="5639" max="5639" width="6.125" style="3" customWidth="1"/>
    <col min="5640" max="5641" width="9.625" style="3" customWidth="1"/>
    <col min="5642" max="5642" width="7" style="3" customWidth="1"/>
    <col min="5643" max="5643" width="9.125" style="3" customWidth="1"/>
    <col min="5644" max="5644" width="6.875" style="3" customWidth="1"/>
    <col min="5645" max="5645" width="9.75" style="3" customWidth="1"/>
    <col min="5646" max="5646" width="9.875" style="3" customWidth="1"/>
    <col min="5647" max="5647" width="7.875" style="3" customWidth="1"/>
    <col min="5648" max="5648" width="10.375" style="3" customWidth="1"/>
    <col min="5649" max="5650" width="8.25" style="3" customWidth="1"/>
    <col min="5651" max="5651" width="3.625" style="3" customWidth="1"/>
    <col min="5652" max="5888" width="9" style="3"/>
    <col min="5889" max="5889" width="4.375" style="3" customWidth="1"/>
    <col min="5890" max="5890" width="10.75" style="3" customWidth="1"/>
    <col min="5891" max="5891" width="8.375" style="3" customWidth="1"/>
    <col min="5892" max="5892" width="6.875" style="3" customWidth="1"/>
    <col min="5893" max="5893" width="9.625" style="3" customWidth="1"/>
    <col min="5894" max="5894" width="7.75" style="3" customWidth="1"/>
    <col min="5895" max="5895" width="6.125" style="3" customWidth="1"/>
    <col min="5896" max="5897" width="9.625" style="3" customWidth="1"/>
    <col min="5898" max="5898" width="7" style="3" customWidth="1"/>
    <col min="5899" max="5899" width="9.125" style="3" customWidth="1"/>
    <col min="5900" max="5900" width="6.875" style="3" customWidth="1"/>
    <col min="5901" max="5901" width="9.75" style="3" customWidth="1"/>
    <col min="5902" max="5902" width="9.875" style="3" customWidth="1"/>
    <col min="5903" max="5903" width="7.875" style="3" customWidth="1"/>
    <col min="5904" max="5904" width="10.375" style="3" customWidth="1"/>
    <col min="5905" max="5906" width="8.25" style="3" customWidth="1"/>
    <col min="5907" max="5907" width="3.625" style="3" customWidth="1"/>
    <col min="5908" max="6144" width="9" style="3"/>
    <col min="6145" max="6145" width="4.375" style="3" customWidth="1"/>
    <col min="6146" max="6146" width="10.75" style="3" customWidth="1"/>
    <col min="6147" max="6147" width="8.375" style="3" customWidth="1"/>
    <col min="6148" max="6148" width="6.875" style="3" customWidth="1"/>
    <col min="6149" max="6149" width="9.625" style="3" customWidth="1"/>
    <col min="6150" max="6150" width="7.75" style="3" customWidth="1"/>
    <col min="6151" max="6151" width="6.125" style="3" customWidth="1"/>
    <col min="6152" max="6153" width="9.625" style="3" customWidth="1"/>
    <col min="6154" max="6154" width="7" style="3" customWidth="1"/>
    <col min="6155" max="6155" width="9.125" style="3" customWidth="1"/>
    <col min="6156" max="6156" width="6.875" style="3" customWidth="1"/>
    <col min="6157" max="6157" width="9.75" style="3" customWidth="1"/>
    <col min="6158" max="6158" width="9.875" style="3" customWidth="1"/>
    <col min="6159" max="6159" width="7.875" style="3" customWidth="1"/>
    <col min="6160" max="6160" width="10.375" style="3" customWidth="1"/>
    <col min="6161" max="6162" width="8.25" style="3" customWidth="1"/>
    <col min="6163" max="6163" width="3.625" style="3" customWidth="1"/>
    <col min="6164" max="6400" width="9" style="3"/>
    <col min="6401" max="6401" width="4.375" style="3" customWidth="1"/>
    <col min="6402" max="6402" width="10.75" style="3" customWidth="1"/>
    <col min="6403" max="6403" width="8.375" style="3" customWidth="1"/>
    <col min="6404" max="6404" width="6.875" style="3" customWidth="1"/>
    <col min="6405" max="6405" width="9.625" style="3" customWidth="1"/>
    <col min="6406" max="6406" width="7.75" style="3" customWidth="1"/>
    <col min="6407" max="6407" width="6.125" style="3" customWidth="1"/>
    <col min="6408" max="6409" width="9.625" style="3" customWidth="1"/>
    <col min="6410" max="6410" width="7" style="3" customWidth="1"/>
    <col min="6411" max="6411" width="9.125" style="3" customWidth="1"/>
    <col min="6412" max="6412" width="6.875" style="3" customWidth="1"/>
    <col min="6413" max="6413" width="9.75" style="3" customWidth="1"/>
    <col min="6414" max="6414" width="9.875" style="3" customWidth="1"/>
    <col min="6415" max="6415" width="7.875" style="3" customWidth="1"/>
    <col min="6416" max="6416" width="10.375" style="3" customWidth="1"/>
    <col min="6417" max="6418" width="8.25" style="3" customWidth="1"/>
    <col min="6419" max="6419" width="3.625" style="3" customWidth="1"/>
    <col min="6420" max="6656" width="9" style="3"/>
    <col min="6657" max="6657" width="4.375" style="3" customWidth="1"/>
    <col min="6658" max="6658" width="10.75" style="3" customWidth="1"/>
    <col min="6659" max="6659" width="8.375" style="3" customWidth="1"/>
    <col min="6660" max="6660" width="6.875" style="3" customWidth="1"/>
    <col min="6661" max="6661" width="9.625" style="3" customWidth="1"/>
    <col min="6662" max="6662" width="7.75" style="3" customWidth="1"/>
    <col min="6663" max="6663" width="6.125" style="3" customWidth="1"/>
    <col min="6664" max="6665" width="9.625" style="3" customWidth="1"/>
    <col min="6666" max="6666" width="7" style="3" customWidth="1"/>
    <col min="6667" max="6667" width="9.125" style="3" customWidth="1"/>
    <col min="6668" max="6668" width="6.875" style="3" customWidth="1"/>
    <col min="6669" max="6669" width="9.75" style="3" customWidth="1"/>
    <col min="6670" max="6670" width="9.875" style="3" customWidth="1"/>
    <col min="6671" max="6671" width="7.875" style="3" customWidth="1"/>
    <col min="6672" max="6672" width="10.375" style="3" customWidth="1"/>
    <col min="6673" max="6674" width="8.25" style="3" customWidth="1"/>
    <col min="6675" max="6675" width="3.625" style="3" customWidth="1"/>
    <col min="6676" max="6912" width="9" style="3"/>
    <col min="6913" max="6913" width="4.375" style="3" customWidth="1"/>
    <col min="6914" max="6914" width="10.75" style="3" customWidth="1"/>
    <col min="6915" max="6915" width="8.375" style="3" customWidth="1"/>
    <col min="6916" max="6916" width="6.875" style="3" customWidth="1"/>
    <col min="6917" max="6917" width="9.625" style="3" customWidth="1"/>
    <col min="6918" max="6918" width="7.75" style="3" customWidth="1"/>
    <col min="6919" max="6919" width="6.125" style="3" customWidth="1"/>
    <col min="6920" max="6921" width="9.625" style="3" customWidth="1"/>
    <col min="6922" max="6922" width="7" style="3" customWidth="1"/>
    <col min="6923" max="6923" width="9.125" style="3" customWidth="1"/>
    <col min="6924" max="6924" width="6.875" style="3" customWidth="1"/>
    <col min="6925" max="6925" width="9.75" style="3" customWidth="1"/>
    <col min="6926" max="6926" width="9.875" style="3" customWidth="1"/>
    <col min="6927" max="6927" width="7.875" style="3" customWidth="1"/>
    <col min="6928" max="6928" width="10.375" style="3" customWidth="1"/>
    <col min="6929" max="6930" width="8.25" style="3" customWidth="1"/>
    <col min="6931" max="6931" width="3.625" style="3" customWidth="1"/>
    <col min="6932" max="7168" width="9" style="3"/>
    <col min="7169" max="7169" width="4.375" style="3" customWidth="1"/>
    <col min="7170" max="7170" width="10.75" style="3" customWidth="1"/>
    <col min="7171" max="7171" width="8.375" style="3" customWidth="1"/>
    <col min="7172" max="7172" width="6.875" style="3" customWidth="1"/>
    <col min="7173" max="7173" width="9.625" style="3" customWidth="1"/>
    <col min="7174" max="7174" width="7.75" style="3" customWidth="1"/>
    <col min="7175" max="7175" width="6.125" style="3" customWidth="1"/>
    <col min="7176" max="7177" width="9.625" style="3" customWidth="1"/>
    <col min="7178" max="7178" width="7" style="3" customWidth="1"/>
    <col min="7179" max="7179" width="9.125" style="3" customWidth="1"/>
    <col min="7180" max="7180" width="6.875" style="3" customWidth="1"/>
    <col min="7181" max="7181" width="9.75" style="3" customWidth="1"/>
    <col min="7182" max="7182" width="9.875" style="3" customWidth="1"/>
    <col min="7183" max="7183" width="7.875" style="3" customWidth="1"/>
    <col min="7184" max="7184" width="10.375" style="3" customWidth="1"/>
    <col min="7185" max="7186" width="8.25" style="3" customWidth="1"/>
    <col min="7187" max="7187" width="3.625" style="3" customWidth="1"/>
    <col min="7188" max="7424" width="9" style="3"/>
    <col min="7425" max="7425" width="4.375" style="3" customWidth="1"/>
    <col min="7426" max="7426" width="10.75" style="3" customWidth="1"/>
    <col min="7427" max="7427" width="8.375" style="3" customWidth="1"/>
    <col min="7428" max="7428" width="6.875" style="3" customWidth="1"/>
    <col min="7429" max="7429" width="9.625" style="3" customWidth="1"/>
    <col min="7430" max="7430" width="7.75" style="3" customWidth="1"/>
    <col min="7431" max="7431" width="6.125" style="3" customWidth="1"/>
    <col min="7432" max="7433" width="9.625" style="3" customWidth="1"/>
    <col min="7434" max="7434" width="7" style="3" customWidth="1"/>
    <col min="7435" max="7435" width="9.125" style="3" customWidth="1"/>
    <col min="7436" max="7436" width="6.875" style="3" customWidth="1"/>
    <col min="7437" max="7437" width="9.75" style="3" customWidth="1"/>
    <col min="7438" max="7438" width="9.875" style="3" customWidth="1"/>
    <col min="7439" max="7439" width="7.875" style="3" customWidth="1"/>
    <col min="7440" max="7440" width="10.375" style="3" customWidth="1"/>
    <col min="7441" max="7442" width="8.25" style="3" customWidth="1"/>
    <col min="7443" max="7443" width="3.625" style="3" customWidth="1"/>
    <col min="7444" max="7680" width="9" style="3"/>
    <col min="7681" max="7681" width="4.375" style="3" customWidth="1"/>
    <col min="7682" max="7682" width="10.75" style="3" customWidth="1"/>
    <col min="7683" max="7683" width="8.375" style="3" customWidth="1"/>
    <col min="7684" max="7684" width="6.875" style="3" customWidth="1"/>
    <col min="7685" max="7685" width="9.625" style="3" customWidth="1"/>
    <col min="7686" max="7686" width="7.75" style="3" customWidth="1"/>
    <col min="7687" max="7687" width="6.125" style="3" customWidth="1"/>
    <col min="7688" max="7689" width="9.625" style="3" customWidth="1"/>
    <col min="7690" max="7690" width="7" style="3" customWidth="1"/>
    <col min="7691" max="7691" width="9.125" style="3" customWidth="1"/>
    <col min="7692" max="7692" width="6.875" style="3" customWidth="1"/>
    <col min="7693" max="7693" width="9.75" style="3" customWidth="1"/>
    <col min="7694" max="7694" width="9.875" style="3" customWidth="1"/>
    <col min="7695" max="7695" width="7.875" style="3" customWidth="1"/>
    <col min="7696" max="7696" width="10.375" style="3" customWidth="1"/>
    <col min="7697" max="7698" width="8.25" style="3" customWidth="1"/>
    <col min="7699" max="7699" width="3.625" style="3" customWidth="1"/>
    <col min="7700" max="7936" width="9" style="3"/>
    <col min="7937" max="7937" width="4.375" style="3" customWidth="1"/>
    <col min="7938" max="7938" width="10.75" style="3" customWidth="1"/>
    <col min="7939" max="7939" width="8.375" style="3" customWidth="1"/>
    <col min="7940" max="7940" width="6.875" style="3" customWidth="1"/>
    <col min="7941" max="7941" width="9.625" style="3" customWidth="1"/>
    <col min="7942" max="7942" width="7.75" style="3" customWidth="1"/>
    <col min="7943" max="7943" width="6.125" style="3" customWidth="1"/>
    <col min="7944" max="7945" width="9.625" style="3" customWidth="1"/>
    <col min="7946" max="7946" width="7" style="3" customWidth="1"/>
    <col min="7947" max="7947" width="9.125" style="3" customWidth="1"/>
    <col min="7948" max="7948" width="6.875" style="3" customWidth="1"/>
    <col min="7949" max="7949" width="9.75" style="3" customWidth="1"/>
    <col min="7950" max="7950" width="9.875" style="3" customWidth="1"/>
    <col min="7951" max="7951" width="7.875" style="3" customWidth="1"/>
    <col min="7952" max="7952" width="10.375" style="3" customWidth="1"/>
    <col min="7953" max="7954" width="8.25" style="3" customWidth="1"/>
    <col min="7955" max="7955" width="3.625" style="3" customWidth="1"/>
    <col min="7956" max="8192" width="9" style="3"/>
    <col min="8193" max="8193" width="4.375" style="3" customWidth="1"/>
    <col min="8194" max="8194" width="10.75" style="3" customWidth="1"/>
    <col min="8195" max="8195" width="8.375" style="3" customWidth="1"/>
    <col min="8196" max="8196" width="6.875" style="3" customWidth="1"/>
    <col min="8197" max="8197" width="9.625" style="3" customWidth="1"/>
    <col min="8198" max="8198" width="7.75" style="3" customWidth="1"/>
    <col min="8199" max="8199" width="6.125" style="3" customWidth="1"/>
    <col min="8200" max="8201" width="9.625" style="3" customWidth="1"/>
    <col min="8202" max="8202" width="7" style="3" customWidth="1"/>
    <col min="8203" max="8203" width="9.125" style="3" customWidth="1"/>
    <col min="8204" max="8204" width="6.875" style="3" customWidth="1"/>
    <col min="8205" max="8205" width="9.75" style="3" customWidth="1"/>
    <col min="8206" max="8206" width="9.875" style="3" customWidth="1"/>
    <col min="8207" max="8207" width="7.875" style="3" customWidth="1"/>
    <col min="8208" max="8208" width="10.375" style="3" customWidth="1"/>
    <col min="8209" max="8210" width="8.25" style="3" customWidth="1"/>
    <col min="8211" max="8211" width="3.625" style="3" customWidth="1"/>
    <col min="8212" max="8448" width="9" style="3"/>
    <col min="8449" max="8449" width="4.375" style="3" customWidth="1"/>
    <col min="8450" max="8450" width="10.75" style="3" customWidth="1"/>
    <col min="8451" max="8451" width="8.375" style="3" customWidth="1"/>
    <col min="8452" max="8452" width="6.875" style="3" customWidth="1"/>
    <col min="8453" max="8453" width="9.625" style="3" customWidth="1"/>
    <col min="8454" max="8454" width="7.75" style="3" customWidth="1"/>
    <col min="8455" max="8455" width="6.125" style="3" customWidth="1"/>
    <col min="8456" max="8457" width="9.625" style="3" customWidth="1"/>
    <col min="8458" max="8458" width="7" style="3" customWidth="1"/>
    <col min="8459" max="8459" width="9.125" style="3" customWidth="1"/>
    <col min="8460" max="8460" width="6.875" style="3" customWidth="1"/>
    <col min="8461" max="8461" width="9.75" style="3" customWidth="1"/>
    <col min="8462" max="8462" width="9.875" style="3" customWidth="1"/>
    <col min="8463" max="8463" width="7.875" style="3" customWidth="1"/>
    <col min="8464" max="8464" width="10.375" style="3" customWidth="1"/>
    <col min="8465" max="8466" width="8.25" style="3" customWidth="1"/>
    <col min="8467" max="8467" width="3.625" style="3" customWidth="1"/>
    <col min="8468" max="8704" width="9" style="3"/>
    <col min="8705" max="8705" width="4.375" style="3" customWidth="1"/>
    <col min="8706" max="8706" width="10.75" style="3" customWidth="1"/>
    <col min="8707" max="8707" width="8.375" style="3" customWidth="1"/>
    <col min="8708" max="8708" width="6.875" style="3" customWidth="1"/>
    <col min="8709" max="8709" width="9.625" style="3" customWidth="1"/>
    <col min="8710" max="8710" width="7.75" style="3" customWidth="1"/>
    <col min="8711" max="8711" width="6.125" style="3" customWidth="1"/>
    <col min="8712" max="8713" width="9.625" style="3" customWidth="1"/>
    <col min="8714" max="8714" width="7" style="3" customWidth="1"/>
    <col min="8715" max="8715" width="9.125" style="3" customWidth="1"/>
    <col min="8716" max="8716" width="6.875" style="3" customWidth="1"/>
    <col min="8717" max="8717" width="9.75" style="3" customWidth="1"/>
    <col min="8718" max="8718" width="9.875" style="3" customWidth="1"/>
    <col min="8719" max="8719" width="7.875" style="3" customWidth="1"/>
    <col min="8720" max="8720" width="10.375" style="3" customWidth="1"/>
    <col min="8721" max="8722" width="8.25" style="3" customWidth="1"/>
    <col min="8723" max="8723" width="3.625" style="3" customWidth="1"/>
    <col min="8724" max="8960" width="9" style="3"/>
    <col min="8961" max="8961" width="4.375" style="3" customWidth="1"/>
    <col min="8962" max="8962" width="10.75" style="3" customWidth="1"/>
    <col min="8963" max="8963" width="8.375" style="3" customWidth="1"/>
    <col min="8964" max="8964" width="6.875" style="3" customWidth="1"/>
    <col min="8965" max="8965" width="9.625" style="3" customWidth="1"/>
    <col min="8966" max="8966" width="7.75" style="3" customWidth="1"/>
    <col min="8967" max="8967" width="6.125" style="3" customWidth="1"/>
    <col min="8968" max="8969" width="9.625" style="3" customWidth="1"/>
    <col min="8970" max="8970" width="7" style="3" customWidth="1"/>
    <col min="8971" max="8971" width="9.125" style="3" customWidth="1"/>
    <col min="8972" max="8972" width="6.875" style="3" customWidth="1"/>
    <col min="8973" max="8973" width="9.75" style="3" customWidth="1"/>
    <col min="8974" max="8974" width="9.875" style="3" customWidth="1"/>
    <col min="8975" max="8975" width="7.875" style="3" customWidth="1"/>
    <col min="8976" max="8976" width="10.375" style="3" customWidth="1"/>
    <col min="8977" max="8978" width="8.25" style="3" customWidth="1"/>
    <col min="8979" max="8979" width="3.625" style="3" customWidth="1"/>
    <col min="8980" max="9216" width="9" style="3"/>
    <col min="9217" max="9217" width="4.375" style="3" customWidth="1"/>
    <col min="9218" max="9218" width="10.75" style="3" customWidth="1"/>
    <col min="9219" max="9219" width="8.375" style="3" customWidth="1"/>
    <col min="9220" max="9220" width="6.875" style="3" customWidth="1"/>
    <col min="9221" max="9221" width="9.625" style="3" customWidth="1"/>
    <col min="9222" max="9222" width="7.75" style="3" customWidth="1"/>
    <col min="9223" max="9223" width="6.125" style="3" customWidth="1"/>
    <col min="9224" max="9225" width="9.625" style="3" customWidth="1"/>
    <col min="9226" max="9226" width="7" style="3" customWidth="1"/>
    <col min="9227" max="9227" width="9.125" style="3" customWidth="1"/>
    <col min="9228" max="9228" width="6.875" style="3" customWidth="1"/>
    <col min="9229" max="9229" width="9.75" style="3" customWidth="1"/>
    <col min="9230" max="9230" width="9.875" style="3" customWidth="1"/>
    <col min="9231" max="9231" width="7.875" style="3" customWidth="1"/>
    <col min="9232" max="9232" width="10.375" style="3" customWidth="1"/>
    <col min="9233" max="9234" width="8.25" style="3" customWidth="1"/>
    <col min="9235" max="9235" width="3.625" style="3" customWidth="1"/>
    <col min="9236" max="9472" width="9" style="3"/>
    <col min="9473" max="9473" width="4.375" style="3" customWidth="1"/>
    <col min="9474" max="9474" width="10.75" style="3" customWidth="1"/>
    <col min="9475" max="9475" width="8.375" style="3" customWidth="1"/>
    <col min="9476" max="9476" width="6.875" style="3" customWidth="1"/>
    <col min="9477" max="9477" width="9.625" style="3" customWidth="1"/>
    <col min="9478" max="9478" width="7.75" style="3" customWidth="1"/>
    <col min="9479" max="9479" width="6.125" style="3" customWidth="1"/>
    <col min="9480" max="9481" width="9.625" style="3" customWidth="1"/>
    <col min="9482" max="9482" width="7" style="3" customWidth="1"/>
    <col min="9483" max="9483" width="9.125" style="3" customWidth="1"/>
    <col min="9484" max="9484" width="6.875" style="3" customWidth="1"/>
    <col min="9485" max="9485" width="9.75" style="3" customWidth="1"/>
    <col min="9486" max="9486" width="9.875" style="3" customWidth="1"/>
    <col min="9487" max="9487" width="7.875" style="3" customWidth="1"/>
    <col min="9488" max="9488" width="10.375" style="3" customWidth="1"/>
    <col min="9489" max="9490" width="8.25" style="3" customWidth="1"/>
    <col min="9491" max="9491" width="3.625" style="3" customWidth="1"/>
    <col min="9492" max="9728" width="9" style="3"/>
    <col min="9729" max="9729" width="4.375" style="3" customWidth="1"/>
    <col min="9730" max="9730" width="10.75" style="3" customWidth="1"/>
    <col min="9731" max="9731" width="8.375" style="3" customWidth="1"/>
    <col min="9732" max="9732" width="6.875" style="3" customWidth="1"/>
    <col min="9733" max="9733" width="9.625" style="3" customWidth="1"/>
    <col min="9734" max="9734" width="7.75" style="3" customWidth="1"/>
    <col min="9735" max="9735" width="6.125" style="3" customWidth="1"/>
    <col min="9736" max="9737" width="9.625" style="3" customWidth="1"/>
    <col min="9738" max="9738" width="7" style="3" customWidth="1"/>
    <col min="9739" max="9739" width="9.125" style="3" customWidth="1"/>
    <col min="9740" max="9740" width="6.875" style="3" customWidth="1"/>
    <col min="9741" max="9741" width="9.75" style="3" customWidth="1"/>
    <col min="9742" max="9742" width="9.875" style="3" customWidth="1"/>
    <col min="9743" max="9743" width="7.875" style="3" customWidth="1"/>
    <col min="9744" max="9744" width="10.375" style="3" customWidth="1"/>
    <col min="9745" max="9746" width="8.25" style="3" customWidth="1"/>
    <col min="9747" max="9747" width="3.625" style="3" customWidth="1"/>
    <col min="9748" max="9984" width="9" style="3"/>
    <col min="9985" max="9985" width="4.375" style="3" customWidth="1"/>
    <col min="9986" max="9986" width="10.75" style="3" customWidth="1"/>
    <col min="9987" max="9987" width="8.375" style="3" customWidth="1"/>
    <col min="9988" max="9988" width="6.875" style="3" customWidth="1"/>
    <col min="9989" max="9989" width="9.625" style="3" customWidth="1"/>
    <col min="9990" max="9990" width="7.75" style="3" customWidth="1"/>
    <col min="9991" max="9991" width="6.125" style="3" customWidth="1"/>
    <col min="9992" max="9993" width="9.625" style="3" customWidth="1"/>
    <col min="9994" max="9994" width="7" style="3" customWidth="1"/>
    <col min="9995" max="9995" width="9.125" style="3" customWidth="1"/>
    <col min="9996" max="9996" width="6.875" style="3" customWidth="1"/>
    <col min="9997" max="9997" width="9.75" style="3" customWidth="1"/>
    <col min="9998" max="9998" width="9.875" style="3" customWidth="1"/>
    <col min="9999" max="9999" width="7.875" style="3" customWidth="1"/>
    <col min="10000" max="10000" width="10.375" style="3" customWidth="1"/>
    <col min="10001" max="10002" width="8.25" style="3" customWidth="1"/>
    <col min="10003" max="10003" width="3.625" style="3" customWidth="1"/>
    <col min="10004" max="10240" width="9" style="3"/>
    <col min="10241" max="10241" width="4.375" style="3" customWidth="1"/>
    <col min="10242" max="10242" width="10.75" style="3" customWidth="1"/>
    <col min="10243" max="10243" width="8.375" style="3" customWidth="1"/>
    <col min="10244" max="10244" width="6.875" style="3" customWidth="1"/>
    <col min="10245" max="10245" width="9.625" style="3" customWidth="1"/>
    <col min="10246" max="10246" width="7.75" style="3" customWidth="1"/>
    <col min="10247" max="10247" width="6.125" style="3" customWidth="1"/>
    <col min="10248" max="10249" width="9.625" style="3" customWidth="1"/>
    <col min="10250" max="10250" width="7" style="3" customWidth="1"/>
    <col min="10251" max="10251" width="9.125" style="3" customWidth="1"/>
    <col min="10252" max="10252" width="6.875" style="3" customWidth="1"/>
    <col min="10253" max="10253" width="9.75" style="3" customWidth="1"/>
    <col min="10254" max="10254" width="9.875" style="3" customWidth="1"/>
    <col min="10255" max="10255" width="7.875" style="3" customWidth="1"/>
    <col min="10256" max="10256" width="10.375" style="3" customWidth="1"/>
    <col min="10257" max="10258" width="8.25" style="3" customWidth="1"/>
    <col min="10259" max="10259" width="3.625" style="3" customWidth="1"/>
    <col min="10260" max="10496" width="9" style="3"/>
    <col min="10497" max="10497" width="4.375" style="3" customWidth="1"/>
    <col min="10498" max="10498" width="10.75" style="3" customWidth="1"/>
    <col min="10499" max="10499" width="8.375" style="3" customWidth="1"/>
    <col min="10500" max="10500" width="6.875" style="3" customWidth="1"/>
    <col min="10501" max="10501" width="9.625" style="3" customWidth="1"/>
    <col min="10502" max="10502" width="7.75" style="3" customWidth="1"/>
    <col min="10503" max="10503" width="6.125" style="3" customWidth="1"/>
    <col min="10504" max="10505" width="9.625" style="3" customWidth="1"/>
    <col min="10506" max="10506" width="7" style="3" customWidth="1"/>
    <col min="10507" max="10507" width="9.125" style="3" customWidth="1"/>
    <col min="10508" max="10508" width="6.875" style="3" customWidth="1"/>
    <col min="10509" max="10509" width="9.75" style="3" customWidth="1"/>
    <col min="10510" max="10510" width="9.875" style="3" customWidth="1"/>
    <col min="10511" max="10511" width="7.875" style="3" customWidth="1"/>
    <col min="10512" max="10512" width="10.375" style="3" customWidth="1"/>
    <col min="10513" max="10514" width="8.25" style="3" customWidth="1"/>
    <col min="10515" max="10515" width="3.625" style="3" customWidth="1"/>
    <col min="10516" max="10752" width="9" style="3"/>
    <col min="10753" max="10753" width="4.375" style="3" customWidth="1"/>
    <col min="10754" max="10754" width="10.75" style="3" customWidth="1"/>
    <col min="10755" max="10755" width="8.375" style="3" customWidth="1"/>
    <col min="10756" max="10756" width="6.875" style="3" customWidth="1"/>
    <col min="10757" max="10757" width="9.625" style="3" customWidth="1"/>
    <col min="10758" max="10758" width="7.75" style="3" customWidth="1"/>
    <col min="10759" max="10759" width="6.125" style="3" customWidth="1"/>
    <col min="10760" max="10761" width="9.625" style="3" customWidth="1"/>
    <col min="10762" max="10762" width="7" style="3" customWidth="1"/>
    <col min="10763" max="10763" width="9.125" style="3" customWidth="1"/>
    <col min="10764" max="10764" width="6.875" style="3" customWidth="1"/>
    <col min="10765" max="10765" width="9.75" style="3" customWidth="1"/>
    <col min="10766" max="10766" width="9.875" style="3" customWidth="1"/>
    <col min="10767" max="10767" width="7.875" style="3" customWidth="1"/>
    <col min="10768" max="10768" width="10.375" style="3" customWidth="1"/>
    <col min="10769" max="10770" width="8.25" style="3" customWidth="1"/>
    <col min="10771" max="10771" width="3.625" style="3" customWidth="1"/>
    <col min="10772" max="11008" width="9" style="3"/>
    <col min="11009" max="11009" width="4.375" style="3" customWidth="1"/>
    <col min="11010" max="11010" width="10.75" style="3" customWidth="1"/>
    <col min="11011" max="11011" width="8.375" style="3" customWidth="1"/>
    <col min="11012" max="11012" width="6.875" style="3" customWidth="1"/>
    <col min="11013" max="11013" width="9.625" style="3" customWidth="1"/>
    <col min="11014" max="11014" width="7.75" style="3" customWidth="1"/>
    <col min="11015" max="11015" width="6.125" style="3" customWidth="1"/>
    <col min="11016" max="11017" width="9.625" style="3" customWidth="1"/>
    <col min="11018" max="11018" width="7" style="3" customWidth="1"/>
    <col min="11019" max="11019" width="9.125" style="3" customWidth="1"/>
    <col min="11020" max="11020" width="6.875" style="3" customWidth="1"/>
    <col min="11021" max="11021" width="9.75" style="3" customWidth="1"/>
    <col min="11022" max="11022" width="9.875" style="3" customWidth="1"/>
    <col min="11023" max="11023" width="7.875" style="3" customWidth="1"/>
    <col min="11024" max="11024" width="10.375" style="3" customWidth="1"/>
    <col min="11025" max="11026" width="8.25" style="3" customWidth="1"/>
    <col min="11027" max="11027" width="3.625" style="3" customWidth="1"/>
    <col min="11028" max="11264" width="9" style="3"/>
    <col min="11265" max="11265" width="4.375" style="3" customWidth="1"/>
    <col min="11266" max="11266" width="10.75" style="3" customWidth="1"/>
    <col min="11267" max="11267" width="8.375" style="3" customWidth="1"/>
    <col min="11268" max="11268" width="6.875" style="3" customWidth="1"/>
    <col min="11269" max="11269" width="9.625" style="3" customWidth="1"/>
    <col min="11270" max="11270" width="7.75" style="3" customWidth="1"/>
    <col min="11271" max="11271" width="6.125" style="3" customWidth="1"/>
    <col min="11272" max="11273" width="9.625" style="3" customWidth="1"/>
    <col min="11274" max="11274" width="7" style="3" customWidth="1"/>
    <col min="11275" max="11275" width="9.125" style="3" customWidth="1"/>
    <col min="11276" max="11276" width="6.875" style="3" customWidth="1"/>
    <col min="11277" max="11277" width="9.75" style="3" customWidth="1"/>
    <col min="11278" max="11278" width="9.875" style="3" customWidth="1"/>
    <col min="11279" max="11279" width="7.875" style="3" customWidth="1"/>
    <col min="11280" max="11280" width="10.375" style="3" customWidth="1"/>
    <col min="11281" max="11282" width="8.25" style="3" customWidth="1"/>
    <col min="11283" max="11283" width="3.625" style="3" customWidth="1"/>
    <col min="11284" max="11520" width="9" style="3"/>
    <col min="11521" max="11521" width="4.375" style="3" customWidth="1"/>
    <col min="11522" max="11522" width="10.75" style="3" customWidth="1"/>
    <col min="11523" max="11523" width="8.375" style="3" customWidth="1"/>
    <col min="11524" max="11524" width="6.875" style="3" customWidth="1"/>
    <col min="11525" max="11525" width="9.625" style="3" customWidth="1"/>
    <col min="11526" max="11526" width="7.75" style="3" customWidth="1"/>
    <col min="11527" max="11527" width="6.125" style="3" customWidth="1"/>
    <col min="11528" max="11529" width="9.625" style="3" customWidth="1"/>
    <col min="11530" max="11530" width="7" style="3" customWidth="1"/>
    <col min="11531" max="11531" width="9.125" style="3" customWidth="1"/>
    <col min="11532" max="11532" width="6.875" style="3" customWidth="1"/>
    <col min="11533" max="11533" width="9.75" style="3" customWidth="1"/>
    <col min="11534" max="11534" width="9.875" style="3" customWidth="1"/>
    <col min="11535" max="11535" width="7.875" style="3" customWidth="1"/>
    <col min="11536" max="11536" width="10.375" style="3" customWidth="1"/>
    <col min="11537" max="11538" width="8.25" style="3" customWidth="1"/>
    <col min="11539" max="11539" width="3.625" style="3" customWidth="1"/>
    <col min="11540" max="11776" width="9" style="3"/>
    <col min="11777" max="11777" width="4.375" style="3" customWidth="1"/>
    <col min="11778" max="11778" width="10.75" style="3" customWidth="1"/>
    <col min="11779" max="11779" width="8.375" style="3" customWidth="1"/>
    <col min="11780" max="11780" width="6.875" style="3" customWidth="1"/>
    <col min="11781" max="11781" width="9.625" style="3" customWidth="1"/>
    <col min="11782" max="11782" width="7.75" style="3" customWidth="1"/>
    <col min="11783" max="11783" width="6.125" style="3" customWidth="1"/>
    <col min="11784" max="11785" width="9.625" style="3" customWidth="1"/>
    <col min="11786" max="11786" width="7" style="3" customWidth="1"/>
    <col min="11787" max="11787" width="9.125" style="3" customWidth="1"/>
    <col min="11788" max="11788" width="6.875" style="3" customWidth="1"/>
    <col min="11789" max="11789" width="9.75" style="3" customWidth="1"/>
    <col min="11790" max="11790" width="9.875" style="3" customWidth="1"/>
    <col min="11791" max="11791" width="7.875" style="3" customWidth="1"/>
    <col min="11792" max="11792" width="10.375" style="3" customWidth="1"/>
    <col min="11793" max="11794" width="8.25" style="3" customWidth="1"/>
    <col min="11795" max="11795" width="3.625" style="3" customWidth="1"/>
    <col min="11796" max="12032" width="9" style="3"/>
    <col min="12033" max="12033" width="4.375" style="3" customWidth="1"/>
    <col min="12034" max="12034" width="10.75" style="3" customWidth="1"/>
    <col min="12035" max="12035" width="8.375" style="3" customWidth="1"/>
    <col min="12036" max="12036" width="6.875" style="3" customWidth="1"/>
    <col min="12037" max="12037" width="9.625" style="3" customWidth="1"/>
    <col min="12038" max="12038" width="7.75" style="3" customWidth="1"/>
    <col min="12039" max="12039" width="6.125" style="3" customWidth="1"/>
    <col min="12040" max="12041" width="9.625" style="3" customWidth="1"/>
    <col min="12042" max="12042" width="7" style="3" customWidth="1"/>
    <col min="12043" max="12043" width="9.125" style="3" customWidth="1"/>
    <col min="12044" max="12044" width="6.875" style="3" customWidth="1"/>
    <col min="12045" max="12045" width="9.75" style="3" customWidth="1"/>
    <col min="12046" max="12046" width="9.875" style="3" customWidth="1"/>
    <col min="12047" max="12047" width="7.875" style="3" customWidth="1"/>
    <col min="12048" max="12048" width="10.375" style="3" customWidth="1"/>
    <col min="12049" max="12050" width="8.25" style="3" customWidth="1"/>
    <col min="12051" max="12051" width="3.625" style="3" customWidth="1"/>
    <col min="12052" max="12288" width="9" style="3"/>
    <col min="12289" max="12289" width="4.375" style="3" customWidth="1"/>
    <col min="12290" max="12290" width="10.75" style="3" customWidth="1"/>
    <col min="12291" max="12291" width="8.375" style="3" customWidth="1"/>
    <col min="12292" max="12292" width="6.875" style="3" customWidth="1"/>
    <col min="12293" max="12293" width="9.625" style="3" customWidth="1"/>
    <col min="12294" max="12294" width="7.75" style="3" customWidth="1"/>
    <col min="12295" max="12295" width="6.125" style="3" customWidth="1"/>
    <col min="12296" max="12297" width="9.625" style="3" customWidth="1"/>
    <col min="12298" max="12298" width="7" style="3" customWidth="1"/>
    <col min="12299" max="12299" width="9.125" style="3" customWidth="1"/>
    <col min="12300" max="12300" width="6.875" style="3" customWidth="1"/>
    <col min="12301" max="12301" width="9.75" style="3" customWidth="1"/>
    <col min="12302" max="12302" width="9.875" style="3" customWidth="1"/>
    <col min="12303" max="12303" width="7.875" style="3" customWidth="1"/>
    <col min="12304" max="12304" width="10.375" style="3" customWidth="1"/>
    <col min="12305" max="12306" width="8.25" style="3" customWidth="1"/>
    <col min="12307" max="12307" width="3.625" style="3" customWidth="1"/>
    <col min="12308" max="12544" width="9" style="3"/>
    <col min="12545" max="12545" width="4.375" style="3" customWidth="1"/>
    <col min="12546" max="12546" width="10.75" style="3" customWidth="1"/>
    <col min="12547" max="12547" width="8.375" style="3" customWidth="1"/>
    <col min="12548" max="12548" width="6.875" style="3" customWidth="1"/>
    <col min="12549" max="12549" width="9.625" style="3" customWidth="1"/>
    <col min="12550" max="12550" width="7.75" style="3" customWidth="1"/>
    <col min="12551" max="12551" width="6.125" style="3" customWidth="1"/>
    <col min="12552" max="12553" width="9.625" style="3" customWidth="1"/>
    <col min="12554" max="12554" width="7" style="3" customWidth="1"/>
    <col min="12555" max="12555" width="9.125" style="3" customWidth="1"/>
    <col min="12556" max="12556" width="6.875" style="3" customWidth="1"/>
    <col min="12557" max="12557" width="9.75" style="3" customWidth="1"/>
    <col min="12558" max="12558" width="9.875" style="3" customWidth="1"/>
    <col min="12559" max="12559" width="7.875" style="3" customWidth="1"/>
    <col min="12560" max="12560" width="10.375" style="3" customWidth="1"/>
    <col min="12561" max="12562" width="8.25" style="3" customWidth="1"/>
    <col min="12563" max="12563" width="3.625" style="3" customWidth="1"/>
    <col min="12564" max="12800" width="9" style="3"/>
    <col min="12801" max="12801" width="4.375" style="3" customWidth="1"/>
    <col min="12802" max="12802" width="10.75" style="3" customWidth="1"/>
    <col min="12803" max="12803" width="8.375" style="3" customWidth="1"/>
    <col min="12804" max="12804" width="6.875" style="3" customWidth="1"/>
    <col min="12805" max="12805" width="9.625" style="3" customWidth="1"/>
    <col min="12806" max="12806" width="7.75" style="3" customWidth="1"/>
    <col min="12807" max="12807" width="6.125" style="3" customWidth="1"/>
    <col min="12808" max="12809" width="9.625" style="3" customWidth="1"/>
    <col min="12810" max="12810" width="7" style="3" customWidth="1"/>
    <col min="12811" max="12811" width="9.125" style="3" customWidth="1"/>
    <col min="12812" max="12812" width="6.875" style="3" customWidth="1"/>
    <col min="12813" max="12813" width="9.75" style="3" customWidth="1"/>
    <col min="12814" max="12814" width="9.875" style="3" customWidth="1"/>
    <col min="12815" max="12815" width="7.875" style="3" customWidth="1"/>
    <col min="12816" max="12816" width="10.375" style="3" customWidth="1"/>
    <col min="12817" max="12818" width="8.25" style="3" customWidth="1"/>
    <col min="12819" max="12819" width="3.625" style="3" customWidth="1"/>
    <col min="12820" max="13056" width="9" style="3"/>
    <col min="13057" max="13057" width="4.375" style="3" customWidth="1"/>
    <col min="13058" max="13058" width="10.75" style="3" customWidth="1"/>
    <col min="13059" max="13059" width="8.375" style="3" customWidth="1"/>
    <col min="13060" max="13060" width="6.875" style="3" customWidth="1"/>
    <col min="13061" max="13061" width="9.625" style="3" customWidth="1"/>
    <col min="13062" max="13062" width="7.75" style="3" customWidth="1"/>
    <col min="13063" max="13063" width="6.125" style="3" customWidth="1"/>
    <col min="13064" max="13065" width="9.625" style="3" customWidth="1"/>
    <col min="13066" max="13066" width="7" style="3" customWidth="1"/>
    <col min="13067" max="13067" width="9.125" style="3" customWidth="1"/>
    <col min="13068" max="13068" width="6.875" style="3" customWidth="1"/>
    <col min="13069" max="13069" width="9.75" style="3" customWidth="1"/>
    <col min="13070" max="13070" width="9.875" style="3" customWidth="1"/>
    <col min="13071" max="13071" width="7.875" style="3" customWidth="1"/>
    <col min="13072" max="13072" width="10.375" style="3" customWidth="1"/>
    <col min="13073" max="13074" width="8.25" style="3" customWidth="1"/>
    <col min="13075" max="13075" width="3.625" style="3" customWidth="1"/>
    <col min="13076" max="13312" width="9" style="3"/>
    <col min="13313" max="13313" width="4.375" style="3" customWidth="1"/>
    <col min="13314" max="13314" width="10.75" style="3" customWidth="1"/>
    <col min="13315" max="13315" width="8.375" style="3" customWidth="1"/>
    <col min="13316" max="13316" width="6.875" style="3" customWidth="1"/>
    <col min="13317" max="13317" width="9.625" style="3" customWidth="1"/>
    <col min="13318" max="13318" width="7.75" style="3" customWidth="1"/>
    <col min="13319" max="13319" width="6.125" style="3" customWidth="1"/>
    <col min="13320" max="13321" width="9.625" style="3" customWidth="1"/>
    <col min="13322" max="13322" width="7" style="3" customWidth="1"/>
    <col min="13323" max="13323" width="9.125" style="3" customWidth="1"/>
    <col min="13324" max="13324" width="6.875" style="3" customWidth="1"/>
    <col min="13325" max="13325" width="9.75" style="3" customWidth="1"/>
    <col min="13326" max="13326" width="9.875" style="3" customWidth="1"/>
    <col min="13327" max="13327" width="7.875" style="3" customWidth="1"/>
    <col min="13328" max="13328" width="10.375" style="3" customWidth="1"/>
    <col min="13329" max="13330" width="8.25" style="3" customWidth="1"/>
    <col min="13331" max="13331" width="3.625" style="3" customWidth="1"/>
    <col min="13332" max="13568" width="9" style="3"/>
    <col min="13569" max="13569" width="4.375" style="3" customWidth="1"/>
    <col min="13570" max="13570" width="10.75" style="3" customWidth="1"/>
    <col min="13571" max="13571" width="8.375" style="3" customWidth="1"/>
    <col min="13572" max="13572" width="6.875" style="3" customWidth="1"/>
    <col min="13573" max="13573" width="9.625" style="3" customWidth="1"/>
    <col min="13574" max="13574" width="7.75" style="3" customWidth="1"/>
    <col min="13575" max="13575" width="6.125" style="3" customWidth="1"/>
    <col min="13576" max="13577" width="9.625" style="3" customWidth="1"/>
    <col min="13578" max="13578" width="7" style="3" customWidth="1"/>
    <col min="13579" max="13579" width="9.125" style="3" customWidth="1"/>
    <col min="13580" max="13580" width="6.875" style="3" customWidth="1"/>
    <col min="13581" max="13581" width="9.75" style="3" customWidth="1"/>
    <col min="13582" max="13582" width="9.875" style="3" customWidth="1"/>
    <col min="13583" max="13583" width="7.875" style="3" customWidth="1"/>
    <col min="13584" max="13584" width="10.375" style="3" customWidth="1"/>
    <col min="13585" max="13586" width="8.25" style="3" customWidth="1"/>
    <col min="13587" max="13587" width="3.625" style="3" customWidth="1"/>
    <col min="13588" max="13824" width="9" style="3"/>
    <col min="13825" max="13825" width="4.375" style="3" customWidth="1"/>
    <col min="13826" max="13826" width="10.75" style="3" customWidth="1"/>
    <col min="13827" max="13827" width="8.375" style="3" customWidth="1"/>
    <col min="13828" max="13828" width="6.875" style="3" customWidth="1"/>
    <col min="13829" max="13829" width="9.625" style="3" customWidth="1"/>
    <col min="13830" max="13830" width="7.75" style="3" customWidth="1"/>
    <col min="13831" max="13831" width="6.125" style="3" customWidth="1"/>
    <col min="13832" max="13833" width="9.625" style="3" customWidth="1"/>
    <col min="13834" max="13834" width="7" style="3" customWidth="1"/>
    <col min="13835" max="13835" width="9.125" style="3" customWidth="1"/>
    <col min="13836" max="13836" width="6.875" style="3" customWidth="1"/>
    <col min="13837" max="13837" width="9.75" style="3" customWidth="1"/>
    <col min="13838" max="13838" width="9.875" style="3" customWidth="1"/>
    <col min="13839" max="13839" width="7.875" style="3" customWidth="1"/>
    <col min="13840" max="13840" width="10.375" style="3" customWidth="1"/>
    <col min="13841" max="13842" width="8.25" style="3" customWidth="1"/>
    <col min="13843" max="13843" width="3.625" style="3" customWidth="1"/>
    <col min="13844" max="14080" width="9" style="3"/>
    <col min="14081" max="14081" width="4.375" style="3" customWidth="1"/>
    <col min="14082" max="14082" width="10.75" style="3" customWidth="1"/>
    <col min="14083" max="14083" width="8.375" style="3" customWidth="1"/>
    <col min="14084" max="14084" width="6.875" style="3" customWidth="1"/>
    <col min="14085" max="14085" width="9.625" style="3" customWidth="1"/>
    <col min="14086" max="14086" width="7.75" style="3" customWidth="1"/>
    <col min="14087" max="14087" width="6.125" style="3" customWidth="1"/>
    <col min="14088" max="14089" width="9.625" style="3" customWidth="1"/>
    <col min="14090" max="14090" width="7" style="3" customWidth="1"/>
    <col min="14091" max="14091" width="9.125" style="3" customWidth="1"/>
    <col min="14092" max="14092" width="6.875" style="3" customWidth="1"/>
    <col min="14093" max="14093" width="9.75" style="3" customWidth="1"/>
    <col min="14094" max="14094" width="9.875" style="3" customWidth="1"/>
    <col min="14095" max="14095" width="7.875" style="3" customWidth="1"/>
    <col min="14096" max="14096" width="10.375" style="3" customWidth="1"/>
    <col min="14097" max="14098" width="8.25" style="3" customWidth="1"/>
    <col min="14099" max="14099" width="3.625" style="3" customWidth="1"/>
    <col min="14100" max="14336" width="9" style="3"/>
    <col min="14337" max="14337" width="4.375" style="3" customWidth="1"/>
    <col min="14338" max="14338" width="10.75" style="3" customWidth="1"/>
    <col min="14339" max="14339" width="8.375" style="3" customWidth="1"/>
    <col min="14340" max="14340" width="6.875" style="3" customWidth="1"/>
    <col min="14341" max="14341" width="9.625" style="3" customWidth="1"/>
    <col min="14342" max="14342" width="7.75" style="3" customWidth="1"/>
    <col min="14343" max="14343" width="6.125" style="3" customWidth="1"/>
    <col min="14344" max="14345" width="9.625" style="3" customWidth="1"/>
    <col min="14346" max="14346" width="7" style="3" customWidth="1"/>
    <col min="14347" max="14347" width="9.125" style="3" customWidth="1"/>
    <col min="14348" max="14348" width="6.875" style="3" customWidth="1"/>
    <col min="14349" max="14349" width="9.75" style="3" customWidth="1"/>
    <col min="14350" max="14350" width="9.875" style="3" customWidth="1"/>
    <col min="14351" max="14351" width="7.875" style="3" customWidth="1"/>
    <col min="14352" max="14352" width="10.375" style="3" customWidth="1"/>
    <col min="14353" max="14354" width="8.25" style="3" customWidth="1"/>
    <col min="14355" max="14355" width="3.625" style="3" customWidth="1"/>
    <col min="14356" max="14592" width="9" style="3"/>
    <col min="14593" max="14593" width="4.375" style="3" customWidth="1"/>
    <col min="14594" max="14594" width="10.75" style="3" customWidth="1"/>
    <col min="14595" max="14595" width="8.375" style="3" customWidth="1"/>
    <col min="14596" max="14596" width="6.875" style="3" customWidth="1"/>
    <col min="14597" max="14597" width="9.625" style="3" customWidth="1"/>
    <col min="14598" max="14598" width="7.75" style="3" customWidth="1"/>
    <col min="14599" max="14599" width="6.125" style="3" customWidth="1"/>
    <col min="14600" max="14601" width="9.625" style="3" customWidth="1"/>
    <col min="14602" max="14602" width="7" style="3" customWidth="1"/>
    <col min="14603" max="14603" width="9.125" style="3" customWidth="1"/>
    <col min="14604" max="14604" width="6.875" style="3" customWidth="1"/>
    <col min="14605" max="14605" width="9.75" style="3" customWidth="1"/>
    <col min="14606" max="14606" width="9.875" style="3" customWidth="1"/>
    <col min="14607" max="14607" width="7.875" style="3" customWidth="1"/>
    <col min="14608" max="14608" width="10.375" style="3" customWidth="1"/>
    <col min="14609" max="14610" width="8.25" style="3" customWidth="1"/>
    <col min="14611" max="14611" width="3.625" style="3" customWidth="1"/>
    <col min="14612" max="14848" width="9" style="3"/>
    <col min="14849" max="14849" width="4.375" style="3" customWidth="1"/>
    <col min="14850" max="14850" width="10.75" style="3" customWidth="1"/>
    <col min="14851" max="14851" width="8.375" style="3" customWidth="1"/>
    <col min="14852" max="14852" width="6.875" style="3" customWidth="1"/>
    <col min="14853" max="14853" width="9.625" style="3" customWidth="1"/>
    <col min="14854" max="14854" width="7.75" style="3" customWidth="1"/>
    <col min="14855" max="14855" width="6.125" style="3" customWidth="1"/>
    <col min="14856" max="14857" width="9.625" style="3" customWidth="1"/>
    <col min="14858" max="14858" width="7" style="3" customWidth="1"/>
    <col min="14859" max="14859" width="9.125" style="3" customWidth="1"/>
    <col min="14860" max="14860" width="6.875" style="3" customWidth="1"/>
    <col min="14861" max="14861" width="9.75" style="3" customWidth="1"/>
    <col min="14862" max="14862" width="9.875" style="3" customWidth="1"/>
    <col min="14863" max="14863" width="7.875" style="3" customWidth="1"/>
    <col min="14864" max="14864" width="10.375" style="3" customWidth="1"/>
    <col min="14865" max="14866" width="8.25" style="3" customWidth="1"/>
    <col min="14867" max="14867" width="3.625" style="3" customWidth="1"/>
    <col min="14868" max="15104" width="9" style="3"/>
    <col min="15105" max="15105" width="4.375" style="3" customWidth="1"/>
    <col min="15106" max="15106" width="10.75" style="3" customWidth="1"/>
    <col min="15107" max="15107" width="8.375" style="3" customWidth="1"/>
    <col min="15108" max="15108" width="6.875" style="3" customWidth="1"/>
    <col min="15109" max="15109" width="9.625" style="3" customWidth="1"/>
    <col min="15110" max="15110" width="7.75" style="3" customWidth="1"/>
    <col min="15111" max="15111" width="6.125" style="3" customWidth="1"/>
    <col min="15112" max="15113" width="9.625" style="3" customWidth="1"/>
    <col min="15114" max="15114" width="7" style="3" customWidth="1"/>
    <col min="15115" max="15115" width="9.125" style="3" customWidth="1"/>
    <col min="15116" max="15116" width="6.875" style="3" customWidth="1"/>
    <col min="15117" max="15117" width="9.75" style="3" customWidth="1"/>
    <col min="15118" max="15118" width="9.875" style="3" customWidth="1"/>
    <col min="15119" max="15119" width="7.875" style="3" customWidth="1"/>
    <col min="15120" max="15120" width="10.375" style="3" customWidth="1"/>
    <col min="15121" max="15122" width="8.25" style="3" customWidth="1"/>
    <col min="15123" max="15123" width="3.625" style="3" customWidth="1"/>
    <col min="15124" max="15360" width="9" style="3"/>
    <col min="15361" max="15361" width="4.375" style="3" customWidth="1"/>
    <col min="15362" max="15362" width="10.75" style="3" customWidth="1"/>
    <col min="15363" max="15363" width="8.375" style="3" customWidth="1"/>
    <col min="15364" max="15364" width="6.875" style="3" customWidth="1"/>
    <col min="15365" max="15365" width="9.625" style="3" customWidth="1"/>
    <col min="15366" max="15366" width="7.75" style="3" customWidth="1"/>
    <col min="15367" max="15367" width="6.125" style="3" customWidth="1"/>
    <col min="15368" max="15369" width="9.625" style="3" customWidth="1"/>
    <col min="15370" max="15370" width="7" style="3" customWidth="1"/>
    <col min="15371" max="15371" width="9.125" style="3" customWidth="1"/>
    <col min="15372" max="15372" width="6.875" style="3" customWidth="1"/>
    <col min="15373" max="15373" width="9.75" style="3" customWidth="1"/>
    <col min="15374" max="15374" width="9.875" style="3" customWidth="1"/>
    <col min="15375" max="15375" width="7.875" style="3" customWidth="1"/>
    <col min="15376" max="15376" width="10.375" style="3" customWidth="1"/>
    <col min="15377" max="15378" width="8.25" style="3" customWidth="1"/>
    <col min="15379" max="15379" width="3.625" style="3" customWidth="1"/>
    <col min="15380" max="15616" width="9" style="3"/>
    <col min="15617" max="15617" width="4.375" style="3" customWidth="1"/>
    <col min="15618" max="15618" width="10.75" style="3" customWidth="1"/>
    <col min="15619" max="15619" width="8.375" style="3" customWidth="1"/>
    <col min="15620" max="15620" width="6.875" style="3" customWidth="1"/>
    <col min="15621" max="15621" width="9.625" style="3" customWidth="1"/>
    <col min="15622" max="15622" width="7.75" style="3" customWidth="1"/>
    <col min="15623" max="15623" width="6.125" style="3" customWidth="1"/>
    <col min="15624" max="15625" width="9.625" style="3" customWidth="1"/>
    <col min="15626" max="15626" width="7" style="3" customWidth="1"/>
    <col min="15627" max="15627" width="9.125" style="3" customWidth="1"/>
    <col min="15628" max="15628" width="6.875" style="3" customWidth="1"/>
    <col min="15629" max="15629" width="9.75" style="3" customWidth="1"/>
    <col min="15630" max="15630" width="9.875" style="3" customWidth="1"/>
    <col min="15631" max="15631" width="7.875" style="3" customWidth="1"/>
    <col min="15632" max="15632" width="10.375" style="3" customWidth="1"/>
    <col min="15633" max="15634" width="8.25" style="3" customWidth="1"/>
    <col min="15635" max="15635" width="3.625" style="3" customWidth="1"/>
    <col min="15636" max="15872" width="9" style="3"/>
    <col min="15873" max="15873" width="4.375" style="3" customWidth="1"/>
    <col min="15874" max="15874" width="10.75" style="3" customWidth="1"/>
    <col min="15875" max="15875" width="8.375" style="3" customWidth="1"/>
    <col min="15876" max="15876" width="6.875" style="3" customWidth="1"/>
    <col min="15877" max="15877" width="9.625" style="3" customWidth="1"/>
    <col min="15878" max="15878" width="7.75" style="3" customWidth="1"/>
    <col min="15879" max="15879" width="6.125" style="3" customWidth="1"/>
    <col min="15880" max="15881" width="9.625" style="3" customWidth="1"/>
    <col min="15882" max="15882" width="7" style="3" customWidth="1"/>
    <col min="15883" max="15883" width="9.125" style="3" customWidth="1"/>
    <col min="15884" max="15884" width="6.875" style="3" customWidth="1"/>
    <col min="15885" max="15885" width="9.75" style="3" customWidth="1"/>
    <col min="15886" max="15886" width="9.875" style="3" customWidth="1"/>
    <col min="15887" max="15887" width="7.875" style="3" customWidth="1"/>
    <col min="15888" max="15888" width="10.375" style="3" customWidth="1"/>
    <col min="15889" max="15890" width="8.25" style="3" customWidth="1"/>
    <col min="15891" max="15891" width="3.625" style="3" customWidth="1"/>
    <col min="15892" max="16128" width="9" style="3"/>
    <col min="16129" max="16129" width="4.375" style="3" customWidth="1"/>
    <col min="16130" max="16130" width="10.75" style="3" customWidth="1"/>
    <col min="16131" max="16131" width="8.375" style="3" customWidth="1"/>
    <col min="16132" max="16132" width="6.875" style="3" customWidth="1"/>
    <col min="16133" max="16133" width="9.625" style="3" customWidth="1"/>
    <col min="16134" max="16134" width="7.75" style="3" customWidth="1"/>
    <col min="16135" max="16135" width="6.125" style="3" customWidth="1"/>
    <col min="16136" max="16137" width="9.625" style="3" customWidth="1"/>
    <col min="16138" max="16138" width="7" style="3" customWidth="1"/>
    <col min="16139" max="16139" width="9.125" style="3" customWidth="1"/>
    <col min="16140" max="16140" width="6.875" style="3" customWidth="1"/>
    <col min="16141" max="16141" width="9.75" style="3" customWidth="1"/>
    <col min="16142" max="16142" width="9.875" style="3" customWidth="1"/>
    <col min="16143" max="16143" width="7.875" style="3" customWidth="1"/>
    <col min="16144" max="16144" width="10.375" style="3" customWidth="1"/>
    <col min="16145" max="16146" width="8.25" style="3" customWidth="1"/>
    <col min="16147" max="16147" width="3.625" style="3" customWidth="1"/>
    <col min="16148" max="16384" width="9" style="3"/>
  </cols>
  <sheetData>
    <row r="1" spans="1:18" ht="31.5" customHeight="1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1"/>
      <c r="R1" s="11"/>
    </row>
    <row r="2" spans="1:18" s="1" customFormat="1" ht="24.75" customHeight="1">
      <c r="A2" s="163" t="s">
        <v>1163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12"/>
      <c r="R2" s="12"/>
    </row>
    <row r="3" spans="1:18" s="1" customFormat="1" ht="33.75" customHeight="1">
      <c r="A3" s="167" t="s">
        <v>2</v>
      </c>
      <c r="B3" s="166" t="s">
        <v>3</v>
      </c>
      <c r="C3" s="166" t="s">
        <v>4</v>
      </c>
      <c r="D3" s="166" t="s">
        <v>5</v>
      </c>
      <c r="E3" s="166"/>
      <c r="F3" s="166" t="s">
        <v>6</v>
      </c>
      <c r="G3" s="166"/>
      <c r="H3" s="166"/>
      <c r="I3" s="166" t="s">
        <v>7</v>
      </c>
      <c r="J3" s="166" t="s">
        <v>8</v>
      </c>
      <c r="K3" s="166"/>
      <c r="L3" s="166" t="s">
        <v>9</v>
      </c>
      <c r="M3" s="166"/>
      <c r="N3" s="5" t="s">
        <v>10</v>
      </c>
      <c r="O3" s="5" t="s">
        <v>253</v>
      </c>
      <c r="P3" s="5" t="s">
        <v>12</v>
      </c>
    </row>
    <row r="4" spans="1:18" s="1" customFormat="1" ht="33" customHeight="1">
      <c r="A4" s="166"/>
      <c r="B4" s="166"/>
      <c r="C4" s="166"/>
      <c r="D4" s="5" t="s">
        <v>13</v>
      </c>
      <c r="E4" s="5" t="s">
        <v>14</v>
      </c>
      <c r="F4" s="6" t="s">
        <v>17</v>
      </c>
      <c r="G4" s="6" t="s">
        <v>18</v>
      </c>
      <c r="H4" s="5" t="s">
        <v>19</v>
      </c>
      <c r="I4" s="166"/>
      <c r="J4" s="6" t="s">
        <v>20</v>
      </c>
      <c r="K4" s="5" t="s">
        <v>21</v>
      </c>
      <c r="L4" s="6" t="s">
        <v>22</v>
      </c>
      <c r="M4" s="5" t="s">
        <v>23</v>
      </c>
      <c r="N4" s="5" t="s">
        <v>24</v>
      </c>
      <c r="O4" s="5"/>
      <c r="P4" s="4"/>
    </row>
    <row r="5" spans="1:18" s="1" customFormat="1" ht="33" customHeight="1">
      <c r="A5" s="7">
        <v>1</v>
      </c>
      <c r="B5" s="7">
        <v>2203233037</v>
      </c>
      <c r="C5" s="8" t="s">
        <v>1164</v>
      </c>
      <c r="D5" s="8">
        <v>84.6</v>
      </c>
      <c r="E5" s="8">
        <f>D5*0.2</f>
        <v>16.920000000000002</v>
      </c>
      <c r="F5" s="8">
        <v>88.6</v>
      </c>
      <c r="G5" s="8">
        <v>0.22</v>
      </c>
      <c r="H5" s="8">
        <f>(F5+G5)*0.6</f>
        <v>53.292000000000002</v>
      </c>
      <c r="I5" s="8">
        <v>0.22</v>
      </c>
      <c r="J5" s="8">
        <v>71.8</v>
      </c>
      <c r="K5" s="8">
        <f>J5*0.1</f>
        <v>7.18</v>
      </c>
      <c r="L5" s="8">
        <v>97.7</v>
      </c>
      <c r="M5" s="8">
        <f>L5*0.1</f>
        <v>9.77</v>
      </c>
      <c r="N5" s="8">
        <f>E5+H5+K5+M5</f>
        <v>87.162000000000006</v>
      </c>
      <c r="O5" s="8" t="s">
        <v>28</v>
      </c>
      <c r="P5" s="8"/>
    </row>
    <row r="6" spans="1:18" s="1" customFormat="1" ht="33" customHeight="1">
      <c r="A6" s="7">
        <v>2</v>
      </c>
      <c r="B6" s="7">
        <v>2203233047</v>
      </c>
      <c r="C6" s="8" t="s">
        <v>1165</v>
      </c>
      <c r="D6" s="8">
        <v>99</v>
      </c>
      <c r="E6" s="8">
        <f t="shared" ref="E6:E69" si="0">D6*0.2</f>
        <v>19.8</v>
      </c>
      <c r="F6" s="8">
        <v>81.896000000000001</v>
      </c>
      <c r="G6" s="8">
        <v>0.17</v>
      </c>
      <c r="H6" s="8">
        <f t="shared" ref="H6:H69" si="1">(F6+G6)*0.6</f>
        <v>49.239600000000003</v>
      </c>
      <c r="I6" s="8">
        <v>0.17</v>
      </c>
      <c r="J6" s="8">
        <v>77.599999999999994</v>
      </c>
      <c r="K6" s="8">
        <f t="shared" ref="K6:K69" si="2">J6*0.1</f>
        <v>7.76</v>
      </c>
      <c r="L6" s="8">
        <v>100</v>
      </c>
      <c r="M6" s="8">
        <f t="shared" ref="M6:M69" si="3">L6*0.1</f>
        <v>10</v>
      </c>
      <c r="N6" s="8">
        <f t="shared" ref="N6:N69" si="4">E6+H6+K6+M6</f>
        <v>86.799599999999998</v>
      </c>
      <c r="O6" s="8" t="s">
        <v>29</v>
      </c>
      <c r="P6" s="8"/>
    </row>
    <row r="7" spans="1:18" customFormat="1" ht="30" customHeight="1">
      <c r="A7" s="7">
        <v>3</v>
      </c>
      <c r="B7" s="9">
        <v>2203232026</v>
      </c>
      <c r="C7" s="7" t="s">
        <v>1166</v>
      </c>
      <c r="D7" s="5">
        <v>93</v>
      </c>
      <c r="E7" s="8">
        <f t="shared" si="0"/>
        <v>18.600000000000001</v>
      </c>
      <c r="F7" s="5">
        <v>81.024000000000001</v>
      </c>
      <c r="G7" s="5">
        <v>0</v>
      </c>
      <c r="H7" s="8">
        <f t="shared" si="1"/>
        <v>48.614400000000003</v>
      </c>
      <c r="I7" s="5">
        <v>0</v>
      </c>
      <c r="J7" s="5">
        <v>75</v>
      </c>
      <c r="K7" s="8">
        <f t="shared" si="2"/>
        <v>7.5</v>
      </c>
      <c r="L7" s="5">
        <v>100</v>
      </c>
      <c r="M7" s="8">
        <f t="shared" si="3"/>
        <v>10</v>
      </c>
      <c r="N7" s="8">
        <f t="shared" si="4"/>
        <v>84.714399999999998</v>
      </c>
      <c r="O7" s="5" t="s">
        <v>29</v>
      </c>
      <c r="P7" s="4"/>
    </row>
    <row r="8" spans="1:18" customFormat="1" ht="30" customHeight="1">
      <c r="A8" s="7">
        <v>4</v>
      </c>
      <c r="B8" s="7">
        <v>2203231041</v>
      </c>
      <c r="C8" s="7" t="s">
        <v>1167</v>
      </c>
      <c r="D8" s="8">
        <v>100</v>
      </c>
      <c r="E8" s="8">
        <f t="shared" si="0"/>
        <v>20</v>
      </c>
      <c r="F8" s="8">
        <v>77.055999999999997</v>
      </c>
      <c r="G8" s="8">
        <v>0</v>
      </c>
      <c r="H8" s="8">
        <f t="shared" si="1"/>
        <v>46.233600000000003</v>
      </c>
      <c r="I8" s="8">
        <v>0</v>
      </c>
      <c r="J8" s="8">
        <v>75</v>
      </c>
      <c r="K8" s="8">
        <f t="shared" si="2"/>
        <v>7.5</v>
      </c>
      <c r="L8" s="8">
        <v>100</v>
      </c>
      <c r="M8" s="8">
        <f t="shared" si="3"/>
        <v>10</v>
      </c>
      <c r="N8" s="8">
        <f t="shared" si="4"/>
        <v>83.733599999999996</v>
      </c>
      <c r="O8" s="8" t="s">
        <v>29</v>
      </c>
      <c r="P8" s="8"/>
    </row>
    <row r="9" spans="1:18" customFormat="1" ht="30" customHeight="1">
      <c r="A9" s="7">
        <v>5</v>
      </c>
      <c r="B9" s="7">
        <v>2203233024</v>
      </c>
      <c r="C9" s="8" t="s">
        <v>1168</v>
      </c>
      <c r="D9" s="8">
        <v>97.6</v>
      </c>
      <c r="E9" s="8">
        <f t="shared" si="0"/>
        <v>19.52</v>
      </c>
      <c r="F9" s="8">
        <v>79.471999999999994</v>
      </c>
      <c r="G9" s="8">
        <v>0.22</v>
      </c>
      <c r="H9" s="8">
        <f t="shared" si="1"/>
        <v>47.815199999999997</v>
      </c>
      <c r="I9" s="8">
        <v>0.22</v>
      </c>
      <c r="J9" s="8">
        <v>73.5</v>
      </c>
      <c r="K9" s="8">
        <f t="shared" si="2"/>
        <v>7.35</v>
      </c>
      <c r="L9" s="8">
        <v>86</v>
      </c>
      <c r="M9" s="8">
        <f t="shared" si="3"/>
        <v>8.6</v>
      </c>
      <c r="N9" s="8">
        <f t="shared" si="4"/>
        <v>83.285200000000003</v>
      </c>
      <c r="O9" s="8" t="s">
        <v>29</v>
      </c>
      <c r="P9" s="8"/>
    </row>
    <row r="10" spans="1:18" customFormat="1" ht="30" customHeight="1">
      <c r="A10" s="7">
        <v>6</v>
      </c>
      <c r="B10" s="7">
        <v>2204233042</v>
      </c>
      <c r="C10" s="8" t="s">
        <v>1169</v>
      </c>
      <c r="D10" s="8">
        <v>80.599999999999994</v>
      </c>
      <c r="E10" s="8">
        <f t="shared" si="0"/>
        <v>16.12</v>
      </c>
      <c r="F10" s="8">
        <v>83.736000000000004</v>
      </c>
      <c r="G10" s="8">
        <v>0.05</v>
      </c>
      <c r="H10" s="8">
        <f t="shared" si="1"/>
        <v>50.271599999999999</v>
      </c>
      <c r="I10" s="8">
        <v>0.05</v>
      </c>
      <c r="J10" s="8">
        <v>71</v>
      </c>
      <c r="K10" s="8">
        <f t="shared" si="2"/>
        <v>7.1</v>
      </c>
      <c r="L10" s="8">
        <v>87</v>
      </c>
      <c r="M10" s="8">
        <f t="shared" si="3"/>
        <v>8.6999999999999993</v>
      </c>
      <c r="N10" s="8">
        <f t="shared" si="4"/>
        <v>82.191599999999994</v>
      </c>
      <c r="O10" s="8" t="s">
        <v>28</v>
      </c>
      <c r="P10" s="8"/>
    </row>
    <row r="11" spans="1:18" customFormat="1" ht="30" customHeight="1">
      <c r="A11" s="7">
        <v>7</v>
      </c>
      <c r="B11" s="7">
        <v>2203231048</v>
      </c>
      <c r="C11" s="7" t="s">
        <v>1170</v>
      </c>
      <c r="D11" s="8">
        <v>96.1</v>
      </c>
      <c r="E11" s="8">
        <f t="shared" si="0"/>
        <v>19.22</v>
      </c>
      <c r="F11" s="8">
        <v>74.944000000000003</v>
      </c>
      <c r="G11" s="8">
        <v>0</v>
      </c>
      <c r="H11" s="8">
        <f t="shared" si="1"/>
        <v>44.9664</v>
      </c>
      <c r="I11" s="8">
        <v>0</v>
      </c>
      <c r="J11" s="8">
        <v>70.5</v>
      </c>
      <c r="K11" s="8">
        <f t="shared" si="2"/>
        <v>7.05</v>
      </c>
      <c r="L11" s="8">
        <v>100</v>
      </c>
      <c r="M11" s="8">
        <f t="shared" si="3"/>
        <v>10</v>
      </c>
      <c r="N11" s="8">
        <f t="shared" si="4"/>
        <v>81.236400000000003</v>
      </c>
      <c r="O11" s="8" t="s">
        <v>29</v>
      </c>
      <c r="P11" s="8"/>
    </row>
    <row r="12" spans="1:18" customFormat="1" ht="30" customHeight="1">
      <c r="A12" s="7">
        <v>8</v>
      </c>
      <c r="B12" s="7">
        <v>2203233035</v>
      </c>
      <c r="C12" s="8" t="s">
        <v>1171</v>
      </c>
      <c r="D12" s="8">
        <v>97.1</v>
      </c>
      <c r="E12" s="8">
        <f t="shared" si="0"/>
        <v>19.420000000000002</v>
      </c>
      <c r="F12" s="8">
        <v>74.296000000000006</v>
      </c>
      <c r="G12" s="8">
        <v>0</v>
      </c>
      <c r="H12" s="8">
        <f t="shared" si="1"/>
        <v>44.577599999999997</v>
      </c>
      <c r="I12" s="8">
        <v>0</v>
      </c>
      <c r="J12" s="8">
        <v>75</v>
      </c>
      <c r="K12" s="8">
        <f t="shared" si="2"/>
        <v>7.5</v>
      </c>
      <c r="L12" s="8">
        <v>90</v>
      </c>
      <c r="M12" s="8">
        <f t="shared" si="3"/>
        <v>9</v>
      </c>
      <c r="N12" s="8">
        <f t="shared" si="4"/>
        <v>80.497600000000006</v>
      </c>
      <c r="O12" s="8" t="s">
        <v>29</v>
      </c>
      <c r="P12" s="8"/>
    </row>
    <row r="13" spans="1:18" customFormat="1" ht="30" customHeight="1">
      <c r="A13" s="7">
        <v>9</v>
      </c>
      <c r="B13" s="7">
        <v>2203233008</v>
      </c>
      <c r="C13" s="8" t="s">
        <v>1172</v>
      </c>
      <c r="D13" s="8">
        <v>88.6</v>
      </c>
      <c r="E13" s="8">
        <f t="shared" si="0"/>
        <v>17.72</v>
      </c>
      <c r="F13" s="8">
        <v>75.616</v>
      </c>
      <c r="G13" s="8">
        <v>0.02</v>
      </c>
      <c r="H13" s="8">
        <f t="shared" si="1"/>
        <v>45.381599999999999</v>
      </c>
      <c r="I13" s="8">
        <v>0.02</v>
      </c>
      <c r="J13" s="8">
        <v>71.8</v>
      </c>
      <c r="K13" s="8">
        <f t="shared" si="2"/>
        <v>7.18</v>
      </c>
      <c r="L13" s="8">
        <v>100</v>
      </c>
      <c r="M13" s="8">
        <f t="shared" si="3"/>
        <v>10</v>
      </c>
      <c r="N13" s="8">
        <f t="shared" si="4"/>
        <v>80.281599999999997</v>
      </c>
      <c r="O13" s="8" t="s">
        <v>29</v>
      </c>
      <c r="P13" s="8"/>
    </row>
    <row r="14" spans="1:18" customFormat="1" ht="30" customHeight="1">
      <c r="A14" s="7">
        <v>10</v>
      </c>
      <c r="B14" s="7">
        <v>2203233016</v>
      </c>
      <c r="C14" s="8" t="s">
        <v>1173</v>
      </c>
      <c r="D14" s="8">
        <v>87.1</v>
      </c>
      <c r="E14" s="8">
        <f t="shared" si="0"/>
        <v>17.420000000000002</v>
      </c>
      <c r="F14" s="8">
        <v>76.328000000000003</v>
      </c>
      <c r="G14" s="8">
        <v>0</v>
      </c>
      <c r="H14" s="8">
        <f t="shared" si="1"/>
        <v>45.796799999999998</v>
      </c>
      <c r="I14" s="8">
        <v>0</v>
      </c>
      <c r="J14" s="8">
        <v>78</v>
      </c>
      <c r="K14" s="8">
        <f t="shared" si="2"/>
        <v>7.8</v>
      </c>
      <c r="L14" s="8">
        <v>92</v>
      </c>
      <c r="M14" s="8">
        <f t="shared" si="3"/>
        <v>9.1999999999999993</v>
      </c>
      <c r="N14" s="8">
        <f t="shared" si="4"/>
        <v>80.216800000000006</v>
      </c>
      <c r="O14" s="8" t="s">
        <v>29</v>
      </c>
      <c r="P14" s="8"/>
    </row>
    <row r="15" spans="1:18" customFormat="1" ht="30" customHeight="1">
      <c r="A15" s="7">
        <v>11</v>
      </c>
      <c r="B15" s="7">
        <v>2203231031</v>
      </c>
      <c r="C15" s="7" t="s">
        <v>1174</v>
      </c>
      <c r="D15" s="8">
        <v>100</v>
      </c>
      <c r="E15" s="8">
        <f t="shared" si="0"/>
        <v>20</v>
      </c>
      <c r="F15" s="8">
        <v>71.319999999999993</v>
      </c>
      <c r="G15" s="8">
        <v>0.3</v>
      </c>
      <c r="H15" s="8">
        <f t="shared" si="1"/>
        <v>42.972000000000001</v>
      </c>
      <c r="I15" s="8">
        <v>0</v>
      </c>
      <c r="J15" s="8">
        <v>72.5</v>
      </c>
      <c r="K15" s="8">
        <f t="shared" si="2"/>
        <v>7.25</v>
      </c>
      <c r="L15" s="8">
        <v>100</v>
      </c>
      <c r="M15" s="8">
        <f t="shared" si="3"/>
        <v>10</v>
      </c>
      <c r="N15" s="8">
        <f t="shared" si="4"/>
        <v>80.221999999999994</v>
      </c>
      <c r="O15" s="8" t="s">
        <v>29</v>
      </c>
      <c r="P15" s="8"/>
    </row>
    <row r="16" spans="1:18" customFormat="1" ht="30" customHeight="1">
      <c r="A16" s="7">
        <v>12</v>
      </c>
      <c r="B16" s="7">
        <v>2203233036</v>
      </c>
      <c r="C16" s="8" t="s">
        <v>1175</v>
      </c>
      <c r="D16" s="8">
        <v>87.6</v>
      </c>
      <c r="E16" s="8">
        <f t="shared" si="0"/>
        <v>17.52</v>
      </c>
      <c r="F16" s="8">
        <v>73.959999999999994</v>
      </c>
      <c r="G16" s="8">
        <v>0.6</v>
      </c>
      <c r="H16" s="8">
        <f t="shared" si="1"/>
        <v>44.735999999999997</v>
      </c>
      <c r="I16" s="8">
        <v>0.6</v>
      </c>
      <c r="J16" s="8">
        <v>72.8</v>
      </c>
      <c r="K16" s="8">
        <f t="shared" si="2"/>
        <v>7.28</v>
      </c>
      <c r="L16" s="8">
        <v>100</v>
      </c>
      <c r="M16" s="8">
        <f t="shared" si="3"/>
        <v>10</v>
      </c>
      <c r="N16" s="8">
        <f t="shared" si="4"/>
        <v>79.536000000000001</v>
      </c>
      <c r="O16" s="8" t="s">
        <v>29</v>
      </c>
      <c r="P16" s="8"/>
    </row>
    <row r="17" spans="1:16" customFormat="1" ht="30" customHeight="1">
      <c r="A17" s="7">
        <v>13</v>
      </c>
      <c r="B17" s="7">
        <v>2203233014</v>
      </c>
      <c r="C17" s="8" t="s">
        <v>1176</v>
      </c>
      <c r="D17" s="8">
        <v>80.599999999999994</v>
      </c>
      <c r="E17" s="8">
        <f t="shared" si="0"/>
        <v>16.12</v>
      </c>
      <c r="F17" s="8">
        <v>77.272000000000006</v>
      </c>
      <c r="G17" s="8">
        <v>0.03</v>
      </c>
      <c r="H17" s="8">
        <f t="shared" si="1"/>
        <v>46.3812</v>
      </c>
      <c r="I17" s="8">
        <v>0.03</v>
      </c>
      <c r="J17" s="8">
        <v>70</v>
      </c>
      <c r="K17" s="8">
        <f t="shared" si="2"/>
        <v>7</v>
      </c>
      <c r="L17" s="8">
        <v>89</v>
      </c>
      <c r="M17" s="8">
        <f t="shared" si="3"/>
        <v>8.9</v>
      </c>
      <c r="N17" s="8">
        <f t="shared" si="4"/>
        <v>78.401200000000003</v>
      </c>
      <c r="O17" s="8" t="s">
        <v>162</v>
      </c>
      <c r="P17" s="8"/>
    </row>
    <row r="18" spans="1:16" customFormat="1" ht="30" customHeight="1">
      <c r="A18" s="7">
        <v>14</v>
      </c>
      <c r="B18" s="7">
        <v>2203231044</v>
      </c>
      <c r="C18" s="7" t="s">
        <v>1177</v>
      </c>
      <c r="D18" s="8">
        <v>100</v>
      </c>
      <c r="E18" s="8">
        <f t="shared" si="0"/>
        <v>20</v>
      </c>
      <c r="F18" s="8">
        <v>68.103999999999999</v>
      </c>
      <c r="G18" s="8">
        <v>0.23</v>
      </c>
      <c r="H18" s="8">
        <f t="shared" si="1"/>
        <v>41.000399999999999</v>
      </c>
      <c r="I18" s="8">
        <v>0.23</v>
      </c>
      <c r="J18" s="8">
        <v>74</v>
      </c>
      <c r="K18" s="8">
        <f t="shared" si="2"/>
        <v>7.4</v>
      </c>
      <c r="L18" s="8">
        <v>100</v>
      </c>
      <c r="M18" s="8">
        <f t="shared" si="3"/>
        <v>10</v>
      </c>
      <c r="N18" s="8">
        <f t="shared" si="4"/>
        <v>78.400400000000005</v>
      </c>
      <c r="O18" s="8" t="s">
        <v>29</v>
      </c>
      <c r="P18" s="8"/>
    </row>
    <row r="19" spans="1:16" customFormat="1" ht="30" customHeight="1">
      <c r="A19" s="7">
        <v>15</v>
      </c>
      <c r="B19" s="7">
        <v>2203233027</v>
      </c>
      <c r="C19" s="8" t="s">
        <v>1178</v>
      </c>
      <c r="D19" s="8">
        <v>90.1</v>
      </c>
      <c r="E19" s="8">
        <f t="shared" si="0"/>
        <v>18.02</v>
      </c>
      <c r="F19" s="8">
        <v>71.415999999999997</v>
      </c>
      <c r="G19" s="8">
        <v>0.42</v>
      </c>
      <c r="H19" s="8">
        <f t="shared" si="1"/>
        <v>43.101599999999998</v>
      </c>
      <c r="I19" s="8">
        <v>0.42</v>
      </c>
      <c r="J19" s="8">
        <v>70.5</v>
      </c>
      <c r="K19" s="8">
        <f t="shared" si="2"/>
        <v>7.05</v>
      </c>
      <c r="L19" s="8">
        <v>100</v>
      </c>
      <c r="M19" s="8">
        <f t="shared" si="3"/>
        <v>10</v>
      </c>
      <c r="N19" s="8">
        <f t="shared" si="4"/>
        <v>78.171599999999998</v>
      </c>
      <c r="O19" s="8" t="s">
        <v>28</v>
      </c>
      <c r="P19" s="8"/>
    </row>
    <row r="20" spans="1:16" customFormat="1" ht="30" customHeight="1">
      <c r="A20" s="7">
        <v>16</v>
      </c>
      <c r="B20" s="7">
        <v>2203231026</v>
      </c>
      <c r="C20" s="7" t="s">
        <v>1179</v>
      </c>
      <c r="D20" s="8">
        <v>81</v>
      </c>
      <c r="E20" s="8">
        <f t="shared" si="0"/>
        <v>16.2</v>
      </c>
      <c r="F20" s="8">
        <v>77.89</v>
      </c>
      <c r="G20" s="8">
        <v>0</v>
      </c>
      <c r="H20" s="8">
        <f t="shared" si="1"/>
        <v>46.734000000000002</v>
      </c>
      <c r="I20" s="8">
        <v>0</v>
      </c>
      <c r="J20" s="8">
        <v>70</v>
      </c>
      <c r="K20" s="8">
        <f t="shared" si="2"/>
        <v>7</v>
      </c>
      <c r="L20" s="8">
        <v>83</v>
      </c>
      <c r="M20" s="8">
        <f t="shared" si="3"/>
        <v>8.3000000000000007</v>
      </c>
      <c r="N20" s="8">
        <f t="shared" si="4"/>
        <v>78.233999999999995</v>
      </c>
      <c r="O20" s="8" t="s">
        <v>28</v>
      </c>
      <c r="P20" s="8"/>
    </row>
    <row r="21" spans="1:16" customFormat="1" ht="30" customHeight="1">
      <c r="A21" s="7">
        <v>17</v>
      </c>
      <c r="B21" s="7">
        <v>2203233007</v>
      </c>
      <c r="C21" s="8" t="s">
        <v>1180</v>
      </c>
      <c r="D21" s="8">
        <v>86.1</v>
      </c>
      <c r="E21" s="8">
        <f t="shared" si="0"/>
        <v>17.22</v>
      </c>
      <c r="F21" s="8">
        <v>71.644000000000005</v>
      </c>
      <c r="G21" s="8">
        <v>0.8</v>
      </c>
      <c r="H21" s="8">
        <f t="shared" si="1"/>
        <v>43.4664</v>
      </c>
      <c r="I21" s="8">
        <v>0.8</v>
      </c>
      <c r="J21" s="8">
        <v>76.599999999999994</v>
      </c>
      <c r="K21" s="8">
        <f t="shared" si="2"/>
        <v>7.66</v>
      </c>
      <c r="L21" s="8">
        <v>96.5</v>
      </c>
      <c r="M21" s="8">
        <f t="shared" si="3"/>
        <v>9.65</v>
      </c>
      <c r="N21" s="8">
        <f t="shared" si="4"/>
        <v>77.996399999999994</v>
      </c>
      <c r="O21" s="8" t="s">
        <v>29</v>
      </c>
      <c r="P21" s="8"/>
    </row>
    <row r="22" spans="1:16" customFormat="1" ht="30" customHeight="1">
      <c r="A22" s="7">
        <v>18</v>
      </c>
      <c r="B22" s="8">
        <v>2203233004</v>
      </c>
      <c r="C22" s="8" t="s">
        <v>1181</v>
      </c>
      <c r="D22" s="8">
        <v>88.6</v>
      </c>
      <c r="E22" s="8">
        <f t="shared" si="0"/>
        <v>17.72</v>
      </c>
      <c r="F22" s="8">
        <v>71.88</v>
      </c>
      <c r="G22" s="8">
        <v>0</v>
      </c>
      <c r="H22" s="8">
        <f t="shared" si="1"/>
        <v>43.128</v>
      </c>
      <c r="I22" s="8">
        <v>-0.05</v>
      </c>
      <c r="J22" s="8">
        <v>71.3</v>
      </c>
      <c r="K22" s="8">
        <f t="shared" si="2"/>
        <v>7.13</v>
      </c>
      <c r="L22" s="8">
        <v>99.5</v>
      </c>
      <c r="M22" s="8">
        <f t="shared" si="3"/>
        <v>9.9499999999999993</v>
      </c>
      <c r="N22" s="8">
        <f t="shared" si="4"/>
        <v>77.927999999999997</v>
      </c>
      <c r="O22" s="8" t="s">
        <v>29</v>
      </c>
      <c r="P22" s="8"/>
    </row>
    <row r="23" spans="1:16" customFormat="1" ht="30" customHeight="1">
      <c r="A23" s="7">
        <v>19</v>
      </c>
      <c r="B23" s="7">
        <v>2203231015</v>
      </c>
      <c r="C23" s="7" t="s">
        <v>1182</v>
      </c>
      <c r="D23" s="8">
        <v>100</v>
      </c>
      <c r="E23" s="8">
        <f t="shared" si="0"/>
        <v>20</v>
      </c>
      <c r="F23" s="8">
        <v>66.215999999999994</v>
      </c>
      <c r="G23" s="8">
        <v>0.32</v>
      </c>
      <c r="H23" s="8">
        <f t="shared" si="1"/>
        <v>39.921599999999998</v>
      </c>
      <c r="I23" s="8">
        <v>0.32</v>
      </c>
      <c r="J23" s="8">
        <v>73</v>
      </c>
      <c r="K23" s="8">
        <f t="shared" si="2"/>
        <v>7.3</v>
      </c>
      <c r="L23" s="8">
        <v>100</v>
      </c>
      <c r="M23" s="8">
        <f t="shared" si="3"/>
        <v>10</v>
      </c>
      <c r="N23" s="8">
        <f t="shared" si="4"/>
        <v>77.221599999999995</v>
      </c>
      <c r="O23" s="8" t="s">
        <v>29</v>
      </c>
      <c r="P23" s="8"/>
    </row>
    <row r="24" spans="1:16" customFormat="1" ht="30" customHeight="1">
      <c r="A24" s="7">
        <v>20</v>
      </c>
      <c r="B24" s="7">
        <v>2203233048</v>
      </c>
      <c r="C24" s="8" t="s">
        <v>1183</v>
      </c>
      <c r="D24" s="8">
        <v>88.6</v>
      </c>
      <c r="E24" s="8">
        <f t="shared" si="0"/>
        <v>17.72</v>
      </c>
      <c r="F24" s="8">
        <v>70.343999999999994</v>
      </c>
      <c r="G24" s="8">
        <v>0</v>
      </c>
      <c r="H24" s="8">
        <f t="shared" si="1"/>
        <v>42.206400000000002</v>
      </c>
      <c r="I24" s="8">
        <v>0</v>
      </c>
      <c r="J24" s="8">
        <v>75.8</v>
      </c>
      <c r="K24" s="8">
        <f t="shared" si="2"/>
        <v>7.58</v>
      </c>
      <c r="L24" s="8">
        <v>92.5</v>
      </c>
      <c r="M24" s="8">
        <f t="shared" si="3"/>
        <v>9.25</v>
      </c>
      <c r="N24" s="8">
        <f t="shared" si="4"/>
        <v>76.756399999999999</v>
      </c>
      <c r="O24" s="8" t="s">
        <v>29</v>
      </c>
      <c r="P24" s="8"/>
    </row>
    <row r="25" spans="1:16" customFormat="1" ht="30" customHeight="1">
      <c r="A25" s="7">
        <v>21</v>
      </c>
      <c r="B25" s="7">
        <v>2203231013</v>
      </c>
      <c r="C25" s="7" t="s">
        <v>1184</v>
      </c>
      <c r="D25" s="8">
        <v>100</v>
      </c>
      <c r="E25" s="8">
        <f t="shared" si="0"/>
        <v>20</v>
      </c>
      <c r="F25" s="8">
        <v>65.584000000000003</v>
      </c>
      <c r="G25" s="8">
        <v>0</v>
      </c>
      <c r="H25" s="8">
        <f t="shared" si="1"/>
        <v>39.3504</v>
      </c>
      <c r="I25" s="8">
        <v>0</v>
      </c>
      <c r="J25" s="8">
        <v>73.5</v>
      </c>
      <c r="K25" s="8">
        <f t="shared" si="2"/>
        <v>7.35</v>
      </c>
      <c r="L25" s="8">
        <v>100</v>
      </c>
      <c r="M25" s="8">
        <f t="shared" si="3"/>
        <v>10</v>
      </c>
      <c r="N25" s="8">
        <f t="shared" si="4"/>
        <v>76.700400000000002</v>
      </c>
      <c r="O25" s="8" t="s">
        <v>29</v>
      </c>
      <c r="P25" s="8"/>
    </row>
    <row r="26" spans="1:16" customFormat="1" ht="30" customHeight="1">
      <c r="A26" s="7">
        <v>22</v>
      </c>
      <c r="B26" s="9">
        <v>2203232024</v>
      </c>
      <c r="C26" s="7" t="s">
        <v>1185</v>
      </c>
      <c r="D26" s="5">
        <v>87</v>
      </c>
      <c r="E26" s="8">
        <f t="shared" si="0"/>
        <v>17.399999999999999</v>
      </c>
      <c r="F26" s="5">
        <v>70.84</v>
      </c>
      <c r="G26" s="5">
        <v>0.55000000000000004</v>
      </c>
      <c r="H26" s="8">
        <f t="shared" si="1"/>
        <v>42.834000000000003</v>
      </c>
      <c r="I26" s="5">
        <v>0.55000000000000004</v>
      </c>
      <c r="J26" s="5">
        <v>71.599999999999994</v>
      </c>
      <c r="K26" s="8">
        <f t="shared" si="2"/>
        <v>7.16</v>
      </c>
      <c r="L26" s="5">
        <v>92</v>
      </c>
      <c r="M26" s="8">
        <f t="shared" si="3"/>
        <v>9.1999999999999993</v>
      </c>
      <c r="N26" s="8">
        <f t="shared" si="4"/>
        <v>76.593999999999994</v>
      </c>
      <c r="O26" s="5" t="s">
        <v>28</v>
      </c>
      <c r="P26" s="4"/>
    </row>
    <row r="27" spans="1:16" customFormat="1" ht="30" customHeight="1">
      <c r="A27" s="7">
        <v>23</v>
      </c>
      <c r="B27" s="9">
        <v>2203232018</v>
      </c>
      <c r="C27" s="7" t="s">
        <v>1186</v>
      </c>
      <c r="D27" s="5">
        <v>96.7</v>
      </c>
      <c r="E27" s="8">
        <f t="shared" si="0"/>
        <v>19.34</v>
      </c>
      <c r="F27" s="5">
        <v>67.543999999999997</v>
      </c>
      <c r="G27" s="5">
        <v>0</v>
      </c>
      <c r="H27" s="8">
        <f t="shared" si="1"/>
        <v>40.526400000000002</v>
      </c>
      <c r="I27" s="5">
        <v>0</v>
      </c>
      <c r="J27" s="5">
        <v>72.099999999999994</v>
      </c>
      <c r="K27" s="8">
        <f t="shared" si="2"/>
        <v>7.21</v>
      </c>
      <c r="L27" s="5">
        <v>95</v>
      </c>
      <c r="M27" s="8">
        <f t="shared" si="3"/>
        <v>9.5</v>
      </c>
      <c r="N27" s="8">
        <f t="shared" si="4"/>
        <v>76.576400000000007</v>
      </c>
      <c r="O27" s="8" t="s">
        <v>29</v>
      </c>
      <c r="P27" s="4"/>
    </row>
    <row r="28" spans="1:16" customFormat="1" ht="30" customHeight="1">
      <c r="A28" s="7">
        <v>24</v>
      </c>
      <c r="B28" s="7">
        <v>2203231005</v>
      </c>
      <c r="C28" s="7" t="s">
        <v>1187</v>
      </c>
      <c r="D28" s="8">
        <v>92.1</v>
      </c>
      <c r="E28" s="8">
        <f t="shared" si="0"/>
        <v>18.420000000000002</v>
      </c>
      <c r="F28" s="8">
        <v>67.736000000000004</v>
      </c>
      <c r="G28" s="8">
        <v>0.34</v>
      </c>
      <c r="H28" s="8">
        <f t="shared" si="1"/>
        <v>40.845599999999997</v>
      </c>
      <c r="I28" s="8">
        <v>0</v>
      </c>
      <c r="J28" s="8">
        <v>73</v>
      </c>
      <c r="K28" s="8">
        <f t="shared" si="2"/>
        <v>7.3</v>
      </c>
      <c r="L28" s="8">
        <v>100</v>
      </c>
      <c r="M28" s="8">
        <f t="shared" si="3"/>
        <v>10</v>
      </c>
      <c r="N28" s="8">
        <f t="shared" si="4"/>
        <v>76.565600000000003</v>
      </c>
      <c r="O28" s="8" t="s">
        <v>29</v>
      </c>
      <c r="P28" s="8"/>
    </row>
    <row r="29" spans="1:16" customFormat="1" ht="30" customHeight="1">
      <c r="A29" s="7">
        <v>25</v>
      </c>
      <c r="B29" s="7">
        <v>2203231019</v>
      </c>
      <c r="C29" s="7" t="s">
        <v>1188</v>
      </c>
      <c r="D29" s="8">
        <v>85.8</v>
      </c>
      <c r="E29" s="8">
        <f t="shared" si="0"/>
        <v>17.16</v>
      </c>
      <c r="F29" s="8">
        <v>72.272000000000006</v>
      </c>
      <c r="G29" s="8">
        <v>0.03</v>
      </c>
      <c r="H29" s="8">
        <f t="shared" si="1"/>
        <v>43.3812</v>
      </c>
      <c r="I29" s="8">
        <v>0.03</v>
      </c>
      <c r="J29" s="8">
        <v>70</v>
      </c>
      <c r="K29" s="8">
        <f t="shared" si="2"/>
        <v>7</v>
      </c>
      <c r="L29" s="8">
        <v>89</v>
      </c>
      <c r="M29" s="8">
        <f t="shared" si="3"/>
        <v>8.9</v>
      </c>
      <c r="N29" s="8">
        <f t="shared" si="4"/>
        <v>76.441199999999995</v>
      </c>
      <c r="O29" s="8" t="s">
        <v>29</v>
      </c>
      <c r="P29" s="8"/>
    </row>
    <row r="30" spans="1:16" customFormat="1" ht="30" customHeight="1">
      <c r="A30" s="7">
        <v>26</v>
      </c>
      <c r="B30" s="9">
        <v>2203232039</v>
      </c>
      <c r="C30" s="7" t="s">
        <v>1189</v>
      </c>
      <c r="D30" s="5">
        <v>82.5</v>
      </c>
      <c r="E30" s="8">
        <f t="shared" si="0"/>
        <v>16.5</v>
      </c>
      <c r="F30" s="5">
        <v>71.968000000000004</v>
      </c>
      <c r="G30" s="5">
        <v>0.16</v>
      </c>
      <c r="H30" s="8">
        <f t="shared" si="1"/>
        <v>43.276800000000001</v>
      </c>
      <c r="I30" s="5">
        <v>0.16</v>
      </c>
      <c r="J30" s="5">
        <v>71</v>
      </c>
      <c r="K30" s="8">
        <f t="shared" si="2"/>
        <v>7.1</v>
      </c>
      <c r="L30" s="5">
        <v>95</v>
      </c>
      <c r="M30" s="8">
        <f t="shared" si="3"/>
        <v>9.5</v>
      </c>
      <c r="N30" s="8">
        <f t="shared" si="4"/>
        <v>76.376800000000003</v>
      </c>
      <c r="O30" s="5" t="s">
        <v>28</v>
      </c>
      <c r="P30" s="4"/>
    </row>
    <row r="31" spans="1:16" customFormat="1" ht="30" customHeight="1">
      <c r="A31" s="7">
        <v>27</v>
      </c>
      <c r="B31" s="7">
        <v>2203231004</v>
      </c>
      <c r="C31" s="7" t="s">
        <v>1190</v>
      </c>
      <c r="D31" s="8">
        <v>93.6</v>
      </c>
      <c r="E31" s="8">
        <f t="shared" si="0"/>
        <v>18.72</v>
      </c>
      <c r="F31" s="8">
        <v>69.031999999999996</v>
      </c>
      <c r="G31" s="8">
        <v>0.39</v>
      </c>
      <c r="H31" s="8">
        <f t="shared" si="1"/>
        <v>41.653199999999998</v>
      </c>
      <c r="I31" s="8">
        <v>0</v>
      </c>
      <c r="J31" s="8">
        <v>73.5</v>
      </c>
      <c r="K31" s="8">
        <f t="shared" si="2"/>
        <v>7.35</v>
      </c>
      <c r="L31" s="8">
        <v>86</v>
      </c>
      <c r="M31" s="8">
        <f t="shared" si="3"/>
        <v>8.6</v>
      </c>
      <c r="N31" s="8">
        <f t="shared" si="4"/>
        <v>76.3232</v>
      </c>
      <c r="O31" s="8" t="s">
        <v>29</v>
      </c>
      <c r="P31" s="8"/>
    </row>
    <row r="32" spans="1:16" customFormat="1" ht="30" customHeight="1">
      <c r="A32" s="7">
        <v>28</v>
      </c>
      <c r="B32" s="9">
        <v>2203232041</v>
      </c>
      <c r="C32" s="7" t="s">
        <v>1191</v>
      </c>
      <c r="D32" s="5">
        <v>82</v>
      </c>
      <c r="E32" s="8">
        <f t="shared" si="0"/>
        <v>16.399999999999999</v>
      </c>
      <c r="F32" s="5">
        <v>72.037999999999997</v>
      </c>
      <c r="G32" s="5">
        <v>0.19</v>
      </c>
      <c r="H32" s="8">
        <f t="shared" si="1"/>
        <v>43.336799999999997</v>
      </c>
      <c r="I32" s="5">
        <v>0.19</v>
      </c>
      <c r="J32" s="5">
        <v>74</v>
      </c>
      <c r="K32" s="8">
        <f t="shared" si="2"/>
        <v>7.4</v>
      </c>
      <c r="L32" s="5">
        <v>90</v>
      </c>
      <c r="M32" s="8">
        <f t="shared" si="3"/>
        <v>9</v>
      </c>
      <c r="N32" s="8">
        <f t="shared" si="4"/>
        <v>76.136799999999994</v>
      </c>
      <c r="O32" s="5" t="s">
        <v>28</v>
      </c>
      <c r="P32" s="4"/>
    </row>
    <row r="33" spans="1:16" customFormat="1" ht="30" customHeight="1">
      <c r="A33" s="7">
        <v>29</v>
      </c>
      <c r="B33" s="7">
        <v>2203232037</v>
      </c>
      <c r="C33" s="7" t="s">
        <v>1192</v>
      </c>
      <c r="D33" s="5">
        <v>95.5</v>
      </c>
      <c r="E33" s="8">
        <f t="shared" si="0"/>
        <v>19.100000000000001</v>
      </c>
      <c r="F33" s="5">
        <v>66.5</v>
      </c>
      <c r="G33" s="5">
        <v>0.2</v>
      </c>
      <c r="H33" s="8">
        <f t="shared" si="1"/>
        <v>40.020000000000003</v>
      </c>
      <c r="I33" s="5">
        <v>0.2</v>
      </c>
      <c r="J33" s="5">
        <v>73.599999999999994</v>
      </c>
      <c r="K33" s="8">
        <f t="shared" si="2"/>
        <v>7.36</v>
      </c>
      <c r="L33" s="5">
        <v>95</v>
      </c>
      <c r="M33" s="8">
        <f t="shared" si="3"/>
        <v>9.5</v>
      </c>
      <c r="N33" s="8">
        <f t="shared" si="4"/>
        <v>75.98</v>
      </c>
      <c r="O33" s="5" t="s">
        <v>29</v>
      </c>
      <c r="P33" s="4"/>
    </row>
    <row r="34" spans="1:16" customFormat="1" ht="30" customHeight="1">
      <c r="A34" s="7">
        <v>30</v>
      </c>
      <c r="B34" s="9">
        <v>2203232016</v>
      </c>
      <c r="C34" s="7" t="s">
        <v>1193</v>
      </c>
      <c r="D34" s="5">
        <v>90</v>
      </c>
      <c r="E34" s="8">
        <f t="shared" si="0"/>
        <v>18</v>
      </c>
      <c r="F34" s="5">
        <v>69.275999999999996</v>
      </c>
      <c r="G34" s="5">
        <v>0.15</v>
      </c>
      <c r="H34" s="8">
        <f t="shared" si="1"/>
        <v>41.6556</v>
      </c>
      <c r="I34" s="5">
        <v>0.15</v>
      </c>
      <c r="J34" s="5">
        <v>71.099999999999994</v>
      </c>
      <c r="K34" s="8">
        <f t="shared" si="2"/>
        <v>7.11</v>
      </c>
      <c r="L34" s="5">
        <v>91</v>
      </c>
      <c r="M34" s="8">
        <f t="shared" si="3"/>
        <v>9.1</v>
      </c>
      <c r="N34" s="8">
        <f t="shared" si="4"/>
        <v>75.865600000000001</v>
      </c>
      <c r="O34" s="5" t="s">
        <v>29</v>
      </c>
      <c r="P34" s="4"/>
    </row>
    <row r="35" spans="1:16" customFormat="1" ht="30" customHeight="1">
      <c r="A35" s="7">
        <v>31</v>
      </c>
      <c r="B35" s="7">
        <v>2203233030</v>
      </c>
      <c r="C35" s="8" t="s">
        <v>1194</v>
      </c>
      <c r="D35" s="8">
        <v>86.6</v>
      </c>
      <c r="E35" s="8">
        <f t="shared" si="0"/>
        <v>17.32</v>
      </c>
      <c r="F35" s="8">
        <v>70.456000000000003</v>
      </c>
      <c r="G35" s="8">
        <v>0</v>
      </c>
      <c r="H35" s="8">
        <f t="shared" si="1"/>
        <v>42.273600000000002</v>
      </c>
      <c r="I35" s="8">
        <v>0</v>
      </c>
      <c r="J35" s="8">
        <v>70</v>
      </c>
      <c r="K35" s="8">
        <f t="shared" si="2"/>
        <v>7</v>
      </c>
      <c r="L35" s="8">
        <v>92.5</v>
      </c>
      <c r="M35" s="8">
        <f t="shared" si="3"/>
        <v>9.25</v>
      </c>
      <c r="N35" s="8">
        <f t="shared" si="4"/>
        <v>75.843599999999995</v>
      </c>
      <c r="O35" s="8" t="s">
        <v>28</v>
      </c>
      <c r="P35" s="8"/>
    </row>
    <row r="36" spans="1:16" customFormat="1" ht="30" customHeight="1">
      <c r="A36" s="7">
        <v>32</v>
      </c>
      <c r="B36" s="7">
        <v>2203231022</v>
      </c>
      <c r="C36" s="7" t="s">
        <v>1195</v>
      </c>
      <c r="D36" s="8">
        <v>94.8</v>
      </c>
      <c r="E36" s="8">
        <f t="shared" si="0"/>
        <v>18.96</v>
      </c>
      <c r="F36" s="8">
        <v>68.712000000000003</v>
      </c>
      <c r="G36" s="8">
        <v>0</v>
      </c>
      <c r="H36" s="8">
        <f t="shared" si="1"/>
        <v>41.227200000000003</v>
      </c>
      <c r="I36" s="8">
        <v>0</v>
      </c>
      <c r="J36" s="8">
        <v>70</v>
      </c>
      <c r="K36" s="8">
        <f t="shared" si="2"/>
        <v>7</v>
      </c>
      <c r="L36" s="8">
        <v>86.5</v>
      </c>
      <c r="M36" s="8">
        <f t="shared" si="3"/>
        <v>8.65</v>
      </c>
      <c r="N36" s="8">
        <f t="shared" si="4"/>
        <v>75.837199999999996</v>
      </c>
      <c r="O36" s="8" t="s">
        <v>29</v>
      </c>
      <c r="P36" s="8"/>
    </row>
    <row r="37" spans="1:16" customFormat="1" ht="30" customHeight="1">
      <c r="A37" s="7">
        <v>33</v>
      </c>
      <c r="B37" s="7">
        <v>2203231024</v>
      </c>
      <c r="C37" s="7" t="s">
        <v>1196</v>
      </c>
      <c r="D37" s="8">
        <v>86.3</v>
      </c>
      <c r="E37" s="8">
        <f t="shared" si="0"/>
        <v>17.260000000000002</v>
      </c>
      <c r="F37" s="8">
        <v>70.543999999999997</v>
      </c>
      <c r="G37" s="8">
        <v>0</v>
      </c>
      <c r="H37" s="8">
        <f t="shared" si="1"/>
        <v>42.3264</v>
      </c>
      <c r="I37" s="8">
        <v>0</v>
      </c>
      <c r="J37" s="8">
        <v>70</v>
      </c>
      <c r="K37" s="8">
        <f t="shared" si="2"/>
        <v>7</v>
      </c>
      <c r="L37" s="8">
        <v>88.5</v>
      </c>
      <c r="M37" s="8">
        <f t="shared" si="3"/>
        <v>8.85</v>
      </c>
      <c r="N37" s="8">
        <f t="shared" si="4"/>
        <v>75.436400000000006</v>
      </c>
      <c r="O37" s="8" t="s">
        <v>28</v>
      </c>
      <c r="P37" s="8"/>
    </row>
    <row r="38" spans="1:16" customFormat="1" ht="30" customHeight="1">
      <c r="A38" s="7">
        <v>34</v>
      </c>
      <c r="B38" s="9">
        <v>2203232036</v>
      </c>
      <c r="C38" s="7" t="s">
        <v>1197</v>
      </c>
      <c r="D38" s="5">
        <v>89</v>
      </c>
      <c r="E38" s="8">
        <f t="shared" si="0"/>
        <v>17.8</v>
      </c>
      <c r="F38" s="5">
        <v>68.328000000000003</v>
      </c>
      <c r="G38" s="5">
        <v>0</v>
      </c>
      <c r="H38" s="8">
        <f t="shared" si="1"/>
        <v>40.9968</v>
      </c>
      <c r="I38" s="5">
        <v>0</v>
      </c>
      <c r="J38" s="5">
        <v>73.099999999999994</v>
      </c>
      <c r="K38" s="8">
        <f t="shared" si="2"/>
        <v>7.31</v>
      </c>
      <c r="L38" s="5">
        <v>93</v>
      </c>
      <c r="M38" s="8">
        <f t="shared" si="3"/>
        <v>9.3000000000000007</v>
      </c>
      <c r="N38" s="8">
        <f t="shared" si="4"/>
        <v>75.406800000000004</v>
      </c>
      <c r="O38" s="5" t="s">
        <v>29</v>
      </c>
      <c r="P38" s="4"/>
    </row>
    <row r="39" spans="1:16" customFormat="1" ht="30" customHeight="1">
      <c r="A39" s="7">
        <v>35</v>
      </c>
      <c r="B39" s="9">
        <v>2203232001</v>
      </c>
      <c r="C39" s="7" t="s">
        <v>1198</v>
      </c>
      <c r="D39" s="5">
        <v>91</v>
      </c>
      <c r="E39" s="8">
        <f t="shared" si="0"/>
        <v>18.2</v>
      </c>
      <c r="F39" s="5">
        <v>66.176000000000002</v>
      </c>
      <c r="G39" s="5">
        <v>0</v>
      </c>
      <c r="H39" s="8">
        <f t="shared" si="1"/>
        <v>39.705599999999997</v>
      </c>
      <c r="I39" s="5">
        <v>0</v>
      </c>
      <c r="J39" s="5">
        <v>75</v>
      </c>
      <c r="K39" s="8">
        <f t="shared" si="2"/>
        <v>7.5</v>
      </c>
      <c r="L39" s="5">
        <v>100</v>
      </c>
      <c r="M39" s="8">
        <f t="shared" si="3"/>
        <v>10</v>
      </c>
      <c r="N39" s="8">
        <f t="shared" si="4"/>
        <v>75.405600000000007</v>
      </c>
      <c r="O39" s="5" t="s">
        <v>28</v>
      </c>
      <c r="P39" s="4"/>
    </row>
    <row r="40" spans="1:16" customFormat="1" ht="30" customHeight="1">
      <c r="A40" s="7">
        <v>36</v>
      </c>
      <c r="B40" s="7">
        <v>2203233029</v>
      </c>
      <c r="C40" s="8" t="s">
        <v>1199</v>
      </c>
      <c r="D40" s="8">
        <v>89</v>
      </c>
      <c r="E40" s="8">
        <f t="shared" si="0"/>
        <v>17.8</v>
      </c>
      <c r="F40" s="8">
        <v>66</v>
      </c>
      <c r="G40" s="8">
        <v>0</v>
      </c>
      <c r="H40" s="8">
        <f t="shared" si="1"/>
        <v>39.6</v>
      </c>
      <c r="I40" s="8">
        <v>0</v>
      </c>
      <c r="J40" s="8">
        <v>75.8</v>
      </c>
      <c r="K40" s="8">
        <f t="shared" si="2"/>
        <v>7.58</v>
      </c>
      <c r="L40" s="8">
        <v>91</v>
      </c>
      <c r="M40" s="8">
        <f t="shared" si="3"/>
        <v>9.1</v>
      </c>
      <c r="N40" s="8">
        <f t="shared" si="4"/>
        <v>74.08</v>
      </c>
      <c r="O40" s="8" t="s">
        <v>28</v>
      </c>
      <c r="P40" s="8"/>
    </row>
    <row r="41" spans="1:16" customFormat="1" ht="30" customHeight="1">
      <c r="A41" s="7">
        <v>37</v>
      </c>
      <c r="B41" s="9">
        <v>2203232028</v>
      </c>
      <c r="C41" s="10" t="s">
        <v>1200</v>
      </c>
      <c r="D41" s="5">
        <v>90</v>
      </c>
      <c r="E41" s="8">
        <f t="shared" si="0"/>
        <v>18</v>
      </c>
      <c r="F41" s="5">
        <v>67.111999999999995</v>
      </c>
      <c r="G41" s="5">
        <v>0.24</v>
      </c>
      <c r="H41" s="8">
        <f t="shared" si="1"/>
        <v>40.411200000000001</v>
      </c>
      <c r="I41" s="5">
        <v>0.24</v>
      </c>
      <c r="J41" s="5">
        <v>70</v>
      </c>
      <c r="K41" s="8">
        <f t="shared" si="2"/>
        <v>7</v>
      </c>
      <c r="L41" s="5">
        <v>96</v>
      </c>
      <c r="M41" s="8">
        <f t="shared" si="3"/>
        <v>9.6</v>
      </c>
      <c r="N41" s="8">
        <f t="shared" si="4"/>
        <v>75.011200000000002</v>
      </c>
      <c r="O41" s="5" t="s">
        <v>28</v>
      </c>
      <c r="P41" s="4"/>
    </row>
    <row r="42" spans="1:16" customFormat="1" ht="30" customHeight="1">
      <c r="A42" s="7">
        <v>38</v>
      </c>
      <c r="B42" s="7">
        <v>2203233033</v>
      </c>
      <c r="C42" s="8" t="s">
        <v>1201</v>
      </c>
      <c r="D42" s="8">
        <v>80.599999999999994</v>
      </c>
      <c r="E42" s="8">
        <f t="shared" si="0"/>
        <v>16.12</v>
      </c>
      <c r="F42" s="8">
        <v>73.575999999999993</v>
      </c>
      <c r="G42" s="8">
        <v>0.01</v>
      </c>
      <c r="H42" s="8">
        <f t="shared" si="1"/>
        <v>44.151600000000002</v>
      </c>
      <c r="I42" s="8">
        <v>0.01</v>
      </c>
      <c r="J42" s="8">
        <v>70</v>
      </c>
      <c r="K42" s="8">
        <f t="shared" si="2"/>
        <v>7</v>
      </c>
      <c r="L42" s="8">
        <v>82</v>
      </c>
      <c r="M42" s="8">
        <f t="shared" si="3"/>
        <v>8.1999999999999993</v>
      </c>
      <c r="N42" s="8">
        <f t="shared" si="4"/>
        <v>75.471599999999995</v>
      </c>
      <c r="O42" s="8" t="s">
        <v>29</v>
      </c>
      <c r="P42" s="8"/>
    </row>
    <row r="43" spans="1:16" customFormat="1" ht="30" customHeight="1">
      <c r="A43" s="7">
        <v>39</v>
      </c>
      <c r="B43" s="7">
        <v>2203233022</v>
      </c>
      <c r="C43" s="8" t="s">
        <v>1202</v>
      </c>
      <c r="D43" s="8">
        <v>80.599999999999994</v>
      </c>
      <c r="E43" s="8">
        <f t="shared" si="0"/>
        <v>16.12</v>
      </c>
      <c r="F43" s="8">
        <v>71.183999999999997</v>
      </c>
      <c r="G43" s="8">
        <v>0.19</v>
      </c>
      <c r="H43" s="8">
        <f t="shared" si="1"/>
        <v>42.824399999999997</v>
      </c>
      <c r="I43" s="8">
        <v>0.19</v>
      </c>
      <c r="J43" s="8">
        <v>70</v>
      </c>
      <c r="K43" s="8">
        <f t="shared" si="2"/>
        <v>7</v>
      </c>
      <c r="L43" s="8">
        <v>89.5</v>
      </c>
      <c r="M43" s="8">
        <f t="shared" si="3"/>
        <v>8.9499999999999993</v>
      </c>
      <c r="N43" s="8">
        <f t="shared" si="4"/>
        <v>74.894400000000005</v>
      </c>
      <c r="O43" s="8" t="s">
        <v>28</v>
      </c>
      <c r="P43" s="8"/>
    </row>
    <row r="44" spans="1:16" ht="30" customHeight="1">
      <c r="A44" s="7">
        <v>40</v>
      </c>
      <c r="B44" s="7">
        <v>2203231043</v>
      </c>
      <c r="C44" s="7" t="s">
        <v>1203</v>
      </c>
      <c r="D44" s="8">
        <v>81.099999999999994</v>
      </c>
      <c r="E44" s="8">
        <f t="shared" si="0"/>
        <v>16.22</v>
      </c>
      <c r="F44" s="8">
        <v>67.751999999999995</v>
      </c>
      <c r="G44" s="8">
        <v>0</v>
      </c>
      <c r="H44" s="8">
        <f t="shared" si="1"/>
        <v>40.651200000000003</v>
      </c>
      <c r="I44" s="8">
        <v>0</v>
      </c>
      <c r="J44" s="8">
        <v>90</v>
      </c>
      <c r="K44" s="8">
        <f t="shared" si="2"/>
        <v>9</v>
      </c>
      <c r="L44" s="8">
        <v>90</v>
      </c>
      <c r="M44" s="8">
        <f t="shared" si="3"/>
        <v>9</v>
      </c>
      <c r="N44" s="8">
        <f t="shared" si="4"/>
        <v>74.871200000000002</v>
      </c>
      <c r="O44" s="8" t="s">
        <v>28</v>
      </c>
      <c r="P44" s="8"/>
    </row>
    <row r="45" spans="1:16" ht="30" customHeight="1">
      <c r="A45" s="7">
        <v>41</v>
      </c>
      <c r="B45" s="9">
        <v>2203232045</v>
      </c>
      <c r="C45" s="7" t="s">
        <v>1204</v>
      </c>
      <c r="D45" s="5">
        <v>83</v>
      </c>
      <c r="E45" s="8">
        <f t="shared" si="0"/>
        <v>16.600000000000001</v>
      </c>
      <c r="F45" s="5">
        <v>69.804000000000002</v>
      </c>
      <c r="G45" s="5">
        <v>0.46</v>
      </c>
      <c r="H45" s="8">
        <f t="shared" si="1"/>
        <v>42.1584</v>
      </c>
      <c r="I45" s="5">
        <v>0.46</v>
      </c>
      <c r="J45" s="5">
        <v>71</v>
      </c>
      <c r="K45" s="8">
        <f t="shared" si="2"/>
        <v>7.1</v>
      </c>
      <c r="L45" s="5">
        <v>90</v>
      </c>
      <c r="M45" s="8">
        <f t="shared" si="3"/>
        <v>9</v>
      </c>
      <c r="N45" s="8">
        <f t="shared" si="4"/>
        <v>74.858400000000003</v>
      </c>
      <c r="O45" s="5" t="s">
        <v>28</v>
      </c>
      <c r="P45" s="4"/>
    </row>
    <row r="46" spans="1:16" ht="30" customHeight="1">
      <c r="A46" s="7">
        <v>42</v>
      </c>
      <c r="B46" s="7">
        <v>2203233018</v>
      </c>
      <c r="C46" s="8" t="s">
        <v>1205</v>
      </c>
      <c r="D46" s="8">
        <v>81.099999999999994</v>
      </c>
      <c r="E46" s="8">
        <f t="shared" si="0"/>
        <v>16.22</v>
      </c>
      <c r="F46" s="8">
        <v>71.12</v>
      </c>
      <c r="G46" s="8">
        <v>0.66</v>
      </c>
      <c r="H46" s="8">
        <f t="shared" si="1"/>
        <v>43.067999999999998</v>
      </c>
      <c r="I46" s="8">
        <v>0.66</v>
      </c>
      <c r="J46" s="8">
        <v>70.5</v>
      </c>
      <c r="K46" s="8">
        <f t="shared" si="2"/>
        <v>7.05</v>
      </c>
      <c r="L46" s="8">
        <v>84</v>
      </c>
      <c r="M46" s="8">
        <f t="shared" si="3"/>
        <v>8.4</v>
      </c>
      <c r="N46" s="8">
        <f t="shared" si="4"/>
        <v>74.738</v>
      </c>
      <c r="O46" s="8" t="s">
        <v>28</v>
      </c>
      <c r="P46" s="8"/>
    </row>
    <row r="47" spans="1:16" ht="30" customHeight="1">
      <c r="A47" s="7">
        <v>43</v>
      </c>
      <c r="B47" s="9">
        <v>2203232038</v>
      </c>
      <c r="C47" s="7" t="s">
        <v>1206</v>
      </c>
      <c r="D47" s="5">
        <v>83</v>
      </c>
      <c r="E47" s="8">
        <f t="shared" si="0"/>
        <v>16.600000000000001</v>
      </c>
      <c r="F47" s="5">
        <v>69.408000000000001</v>
      </c>
      <c r="G47" s="5">
        <v>0.05</v>
      </c>
      <c r="H47" s="8">
        <f t="shared" si="1"/>
        <v>41.674799999999998</v>
      </c>
      <c r="I47" s="5">
        <v>0.05</v>
      </c>
      <c r="J47" s="5">
        <v>74</v>
      </c>
      <c r="K47" s="8">
        <f t="shared" si="2"/>
        <v>7.4</v>
      </c>
      <c r="L47" s="5">
        <v>87</v>
      </c>
      <c r="M47" s="8">
        <f t="shared" si="3"/>
        <v>8.6999999999999993</v>
      </c>
      <c r="N47" s="8">
        <f t="shared" si="4"/>
        <v>74.374799999999993</v>
      </c>
      <c r="O47" s="5" t="s">
        <v>28</v>
      </c>
      <c r="P47" s="4"/>
    </row>
    <row r="48" spans="1:16" ht="30" customHeight="1">
      <c r="A48" s="7">
        <v>44</v>
      </c>
      <c r="B48" s="7">
        <v>2203231036</v>
      </c>
      <c r="C48" s="7" t="s">
        <v>1207</v>
      </c>
      <c r="D48" s="8">
        <v>81.099999999999994</v>
      </c>
      <c r="E48" s="8">
        <f t="shared" si="0"/>
        <v>16.22</v>
      </c>
      <c r="F48" s="8">
        <v>69.215999999999994</v>
      </c>
      <c r="G48" s="8">
        <v>0</v>
      </c>
      <c r="H48" s="8">
        <f t="shared" si="1"/>
        <v>41.529600000000002</v>
      </c>
      <c r="I48" s="8">
        <v>0</v>
      </c>
      <c r="J48" s="8">
        <v>74.5</v>
      </c>
      <c r="K48" s="8">
        <f t="shared" si="2"/>
        <v>7.45</v>
      </c>
      <c r="L48" s="8">
        <v>92.5</v>
      </c>
      <c r="M48" s="8">
        <f t="shared" si="3"/>
        <v>9.25</v>
      </c>
      <c r="N48" s="8">
        <f t="shared" si="4"/>
        <v>74.449600000000004</v>
      </c>
      <c r="O48" s="8" t="s">
        <v>28</v>
      </c>
      <c r="P48" s="8"/>
    </row>
    <row r="49" spans="1:16" ht="30" customHeight="1">
      <c r="A49" s="7">
        <v>45</v>
      </c>
      <c r="B49" s="9">
        <v>2203232048</v>
      </c>
      <c r="C49" s="7" t="s">
        <v>1208</v>
      </c>
      <c r="D49" s="5">
        <v>81</v>
      </c>
      <c r="E49" s="8">
        <f t="shared" si="0"/>
        <v>16.2</v>
      </c>
      <c r="F49" s="5">
        <v>67.611999999999995</v>
      </c>
      <c r="G49" s="5">
        <v>0</v>
      </c>
      <c r="H49" s="8">
        <f t="shared" si="1"/>
        <v>40.5672</v>
      </c>
      <c r="I49" s="5">
        <v>0</v>
      </c>
      <c r="J49" s="5">
        <v>75</v>
      </c>
      <c r="K49" s="8">
        <f t="shared" si="2"/>
        <v>7.5</v>
      </c>
      <c r="L49" s="5">
        <v>98.7</v>
      </c>
      <c r="M49" s="8">
        <f t="shared" si="3"/>
        <v>9.8699999999999992</v>
      </c>
      <c r="N49" s="8">
        <f t="shared" si="4"/>
        <v>74.137200000000007</v>
      </c>
      <c r="O49" s="5" t="s">
        <v>28</v>
      </c>
      <c r="P49" s="4"/>
    </row>
    <row r="50" spans="1:16" ht="30" customHeight="1">
      <c r="A50" s="7">
        <v>46</v>
      </c>
      <c r="B50" s="7">
        <v>2203233010</v>
      </c>
      <c r="C50" s="8" t="s">
        <v>1209</v>
      </c>
      <c r="D50" s="8">
        <v>84.6</v>
      </c>
      <c r="E50" s="8">
        <f t="shared" si="0"/>
        <v>16.920000000000002</v>
      </c>
      <c r="F50" s="8">
        <v>67.623999999999995</v>
      </c>
      <c r="G50" s="8">
        <v>0.08</v>
      </c>
      <c r="H50" s="8">
        <f t="shared" si="1"/>
        <v>40.622399999999999</v>
      </c>
      <c r="I50" s="8">
        <v>0.08</v>
      </c>
      <c r="J50" s="8">
        <v>71.8</v>
      </c>
      <c r="K50" s="8">
        <f t="shared" si="2"/>
        <v>7.18</v>
      </c>
      <c r="L50" s="8">
        <v>93</v>
      </c>
      <c r="M50" s="8">
        <f t="shared" si="3"/>
        <v>9.3000000000000007</v>
      </c>
      <c r="N50" s="8">
        <f t="shared" si="4"/>
        <v>74.022400000000005</v>
      </c>
      <c r="O50" s="8" t="s">
        <v>28</v>
      </c>
      <c r="P50" s="8"/>
    </row>
    <row r="51" spans="1:16" ht="30" customHeight="1">
      <c r="A51" s="7">
        <v>47</v>
      </c>
      <c r="B51" s="7">
        <v>2203233021</v>
      </c>
      <c r="C51" s="8" t="s">
        <v>1210</v>
      </c>
      <c r="D51" s="8">
        <v>83.6</v>
      </c>
      <c r="E51" s="8">
        <f t="shared" si="0"/>
        <v>16.72</v>
      </c>
      <c r="F51" s="8">
        <v>69.031999999999996</v>
      </c>
      <c r="G51" s="8">
        <v>0.48</v>
      </c>
      <c r="H51" s="8">
        <f t="shared" si="1"/>
        <v>41.7072</v>
      </c>
      <c r="I51" s="8">
        <v>0.48</v>
      </c>
      <c r="J51" s="8">
        <v>70.599999999999994</v>
      </c>
      <c r="K51" s="8">
        <f t="shared" si="2"/>
        <v>7.06</v>
      </c>
      <c r="L51" s="8">
        <v>85</v>
      </c>
      <c r="M51" s="8">
        <f t="shared" si="3"/>
        <v>8.5</v>
      </c>
      <c r="N51" s="8">
        <f t="shared" si="4"/>
        <v>73.987200000000001</v>
      </c>
      <c r="O51" s="8" t="s">
        <v>28</v>
      </c>
      <c r="P51" s="8"/>
    </row>
    <row r="52" spans="1:16" ht="30" customHeight="1">
      <c r="A52" s="7">
        <v>48</v>
      </c>
      <c r="B52" s="7">
        <v>2203233025</v>
      </c>
      <c r="C52" s="8" t="s">
        <v>1211</v>
      </c>
      <c r="D52" s="8">
        <v>81.099999999999994</v>
      </c>
      <c r="E52" s="8">
        <f t="shared" si="0"/>
        <v>16.22</v>
      </c>
      <c r="F52" s="8">
        <v>69.135999999999996</v>
      </c>
      <c r="G52" s="8">
        <v>0.5</v>
      </c>
      <c r="H52" s="8">
        <f t="shared" si="1"/>
        <v>41.781599999999997</v>
      </c>
      <c r="I52" s="8">
        <v>0.5</v>
      </c>
      <c r="J52" s="8">
        <v>70</v>
      </c>
      <c r="K52" s="8">
        <f t="shared" si="2"/>
        <v>7</v>
      </c>
      <c r="L52" s="8">
        <v>83.5</v>
      </c>
      <c r="M52" s="8">
        <f t="shared" si="3"/>
        <v>8.35</v>
      </c>
      <c r="N52" s="8">
        <f t="shared" si="4"/>
        <v>73.351600000000005</v>
      </c>
      <c r="O52" s="8" t="s">
        <v>28</v>
      </c>
      <c r="P52" s="8"/>
    </row>
    <row r="53" spans="1:16" ht="30" customHeight="1">
      <c r="A53" s="7">
        <v>49</v>
      </c>
      <c r="B53" s="7">
        <v>2203231039</v>
      </c>
      <c r="C53" s="7" t="s">
        <v>1212</v>
      </c>
      <c r="D53" s="8">
        <v>90.1</v>
      </c>
      <c r="E53" s="8">
        <f t="shared" si="0"/>
        <v>18.02</v>
      </c>
      <c r="F53" s="8">
        <v>65.543999999999997</v>
      </c>
      <c r="G53" s="8">
        <v>0</v>
      </c>
      <c r="H53" s="8">
        <f t="shared" si="1"/>
        <v>39.3264</v>
      </c>
      <c r="I53" s="8">
        <v>0</v>
      </c>
      <c r="J53" s="8">
        <v>71.5</v>
      </c>
      <c r="K53" s="8">
        <f t="shared" si="2"/>
        <v>7.15</v>
      </c>
      <c r="L53" s="8">
        <v>86</v>
      </c>
      <c r="M53" s="8">
        <f t="shared" si="3"/>
        <v>8.6</v>
      </c>
      <c r="N53" s="8">
        <f t="shared" si="4"/>
        <v>73.096400000000003</v>
      </c>
      <c r="O53" s="8" t="s">
        <v>29</v>
      </c>
      <c r="P53" s="8"/>
    </row>
    <row r="54" spans="1:16" ht="30" customHeight="1">
      <c r="A54" s="7">
        <v>50</v>
      </c>
      <c r="B54" s="8">
        <v>2203233005</v>
      </c>
      <c r="C54" s="8" t="s">
        <v>1213</v>
      </c>
      <c r="D54" s="8">
        <v>89.6</v>
      </c>
      <c r="E54" s="8">
        <f t="shared" si="0"/>
        <v>17.920000000000002</v>
      </c>
      <c r="F54" s="8">
        <v>65.055999999999997</v>
      </c>
      <c r="G54" s="8">
        <v>0.26</v>
      </c>
      <c r="H54" s="8">
        <f t="shared" si="1"/>
        <v>39.189599999999999</v>
      </c>
      <c r="I54" s="8">
        <v>0.26</v>
      </c>
      <c r="J54" s="8">
        <v>71</v>
      </c>
      <c r="K54" s="8">
        <f t="shared" si="2"/>
        <v>7.1</v>
      </c>
      <c r="L54" s="8">
        <v>88</v>
      </c>
      <c r="M54" s="8">
        <f t="shared" si="3"/>
        <v>8.8000000000000007</v>
      </c>
      <c r="N54" s="8">
        <f t="shared" si="4"/>
        <v>73.009600000000006</v>
      </c>
      <c r="O54" s="8" t="s">
        <v>28</v>
      </c>
      <c r="P54" s="8"/>
    </row>
    <row r="55" spans="1:16" ht="30" customHeight="1">
      <c r="A55" s="7">
        <v>51</v>
      </c>
      <c r="B55" s="7">
        <v>2203233020</v>
      </c>
      <c r="C55" s="8" t="s">
        <v>1214</v>
      </c>
      <c r="D55" s="8">
        <v>83.1</v>
      </c>
      <c r="E55" s="8">
        <f t="shared" si="0"/>
        <v>16.62</v>
      </c>
      <c r="F55" s="8">
        <v>67.376000000000005</v>
      </c>
      <c r="G55" s="8">
        <v>0.33</v>
      </c>
      <c r="H55" s="8">
        <f t="shared" si="1"/>
        <v>40.623600000000003</v>
      </c>
      <c r="I55" s="8">
        <v>0.33</v>
      </c>
      <c r="J55" s="8">
        <v>72.5</v>
      </c>
      <c r="K55" s="8">
        <f t="shared" si="2"/>
        <v>7.25</v>
      </c>
      <c r="L55" s="8">
        <v>80.5</v>
      </c>
      <c r="M55" s="8">
        <f t="shared" si="3"/>
        <v>8.0500000000000007</v>
      </c>
      <c r="N55" s="8">
        <f t="shared" si="4"/>
        <v>72.543599999999998</v>
      </c>
      <c r="O55" s="8" t="s">
        <v>28</v>
      </c>
      <c r="P55" s="8"/>
    </row>
    <row r="56" spans="1:16" ht="30" customHeight="1">
      <c r="A56" s="7">
        <v>52</v>
      </c>
      <c r="B56" s="9">
        <v>2203232015</v>
      </c>
      <c r="C56" s="7" t="s">
        <v>1215</v>
      </c>
      <c r="D56" s="5">
        <v>84</v>
      </c>
      <c r="E56" s="8">
        <f t="shared" si="0"/>
        <v>16.8</v>
      </c>
      <c r="F56" s="5">
        <v>66.5</v>
      </c>
      <c r="G56" s="5">
        <v>0</v>
      </c>
      <c r="H56" s="8">
        <f t="shared" si="1"/>
        <v>39.9</v>
      </c>
      <c r="I56" s="5">
        <v>0</v>
      </c>
      <c r="J56" s="5">
        <v>71.099999999999994</v>
      </c>
      <c r="K56" s="8">
        <f t="shared" si="2"/>
        <v>7.11</v>
      </c>
      <c r="L56" s="5">
        <v>86.5</v>
      </c>
      <c r="M56" s="8">
        <f t="shared" si="3"/>
        <v>8.65</v>
      </c>
      <c r="N56" s="8">
        <f t="shared" si="4"/>
        <v>72.459999999999994</v>
      </c>
      <c r="O56" s="5" t="s">
        <v>28</v>
      </c>
      <c r="P56" s="4"/>
    </row>
    <row r="57" spans="1:16" ht="30" customHeight="1">
      <c r="A57" s="7">
        <v>53</v>
      </c>
      <c r="B57" s="7">
        <v>2203231016</v>
      </c>
      <c r="C57" s="7" t="s">
        <v>1216</v>
      </c>
      <c r="D57" s="8">
        <v>94</v>
      </c>
      <c r="E57" s="8">
        <f t="shared" si="0"/>
        <v>18.8</v>
      </c>
      <c r="F57" s="8">
        <v>63.271999999999998</v>
      </c>
      <c r="G57" s="8">
        <v>0</v>
      </c>
      <c r="H57" s="8">
        <f t="shared" si="1"/>
        <v>37.963200000000001</v>
      </c>
      <c r="I57" s="8">
        <v>0</v>
      </c>
      <c r="J57" s="8">
        <v>70.5</v>
      </c>
      <c r="K57" s="8">
        <f t="shared" si="2"/>
        <v>7.05</v>
      </c>
      <c r="L57" s="8">
        <v>85</v>
      </c>
      <c r="M57" s="8">
        <f t="shared" si="3"/>
        <v>8.5</v>
      </c>
      <c r="N57" s="8">
        <f t="shared" si="4"/>
        <v>72.313199999999995</v>
      </c>
      <c r="O57" s="8" t="s">
        <v>29</v>
      </c>
      <c r="P57" s="8"/>
    </row>
    <row r="58" spans="1:16" ht="30" customHeight="1">
      <c r="A58" s="7">
        <v>54</v>
      </c>
      <c r="B58" s="7">
        <v>2203233015</v>
      </c>
      <c r="C58" s="8" t="s">
        <v>1217</v>
      </c>
      <c r="D58" s="8">
        <v>90.6</v>
      </c>
      <c r="E58" s="8">
        <f t="shared" si="0"/>
        <v>18.12</v>
      </c>
      <c r="F58" s="8">
        <v>62.112000000000002</v>
      </c>
      <c r="G58" s="8">
        <v>0.33</v>
      </c>
      <c r="H58" s="8">
        <f t="shared" si="1"/>
        <v>37.465200000000003</v>
      </c>
      <c r="I58" s="8">
        <v>0.33</v>
      </c>
      <c r="J58" s="8">
        <v>70</v>
      </c>
      <c r="K58" s="8">
        <f t="shared" si="2"/>
        <v>7</v>
      </c>
      <c r="L58" s="8">
        <v>97.5</v>
      </c>
      <c r="M58" s="8">
        <f t="shared" si="3"/>
        <v>9.75</v>
      </c>
      <c r="N58" s="8">
        <f t="shared" si="4"/>
        <v>72.3352</v>
      </c>
      <c r="O58" s="8" t="s">
        <v>28</v>
      </c>
      <c r="P58" s="8"/>
    </row>
    <row r="59" spans="1:16" ht="30" customHeight="1">
      <c r="A59" s="7">
        <v>55</v>
      </c>
      <c r="B59" s="8">
        <v>2203233003</v>
      </c>
      <c r="C59" s="7" t="s">
        <v>1218</v>
      </c>
      <c r="D59" s="8">
        <v>81.099999999999994</v>
      </c>
      <c r="E59" s="8">
        <f t="shared" si="0"/>
        <v>16.22</v>
      </c>
      <c r="F59" s="8">
        <v>80.680000000000007</v>
      </c>
      <c r="G59" s="8">
        <v>0</v>
      </c>
      <c r="H59" s="8">
        <f t="shared" si="1"/>
        <v>48.408000000000001</v>
      </c>
      <c r="I59" s="8">
        <v>-0.38</v>
      </c>
      <c r="J59" s="8">
        <v>70.5</v>
      </c>
      <c r="K59" s="8">
        <f t="shared" si="2"/>
        <v>7.05</v>
      </c>
      <c r="L59" s="8">
        <v>81.5</v>
      </c>
      <c r="M59" s="8">
        <f t="shared" si="3"/>
        <v>8.15</v>
      </c>
      <c r="N59" s="8">
        <f t="shared" si="4"/>
        <v>79.828000000000003</v>
      </c>
      <c r="O59" s="8" t="s">
        <v>28</v>
      </c>
      <c r="P59" s="8"/>
    </row>
    <row r="60" spans="1:16" ht="30" customHeight="1">
      <c r="A60" s="7">
        <v>56</v>
      </c>
      <c r="B60" s="9">
        <v>2203232030</v>
      </c>
      <c r="C60" s="7" t="s">
        <v>1219</v>
      </c>
      <c r="D60" s="5">
        <v>93</v>
      </c>
      <c r="E60" s="8">
        <f t="shared" si="0"/>
        <v>18.600000000000001</v>
      </c>
      <c r="F60" s="5">
        <v>61.368000000000002</v>
      </c>
      <c r="G60" s="5">
        <v>0.27</v>
      </c>
      <c r="H60" s="8">
        <f t="shared" si="1"/>
        <v>36.982799999999997</v>
      </c>
      <c r="I60" s="5">
        <v>0.27</v>
      </c>
      <c r="J60" s="5">
        <v>76</v>
      </c>
      <c r="K60" s="8">
        <f t="shared" si="2"/>
        <v>7.6</v>
      </c>
      <c r="L60" s="5">
        <v>88.5</v>
      </c>
      <c r="M60" s="8">
        <f t="shared" si="3"/>
        <v>8.85</v>
      </c>
      <c r="N60" s="8">
        <f t="shared" si="4"/>
        <v>72.032799999999995</v>
      </c>
      <c r="O60" s="5" t="s">
        <v>28</v>
      </c>
      <c r="P60" s="4"/>
    </row>
    <row r="61" spans="1:16" ht="30" customHeight="1">
      <c r="A61" s="7">
        <v>57</v>
      </c>
      <c r="B61" s="7">
        <v>2203231025</v>
      </c>
      <c r="C61" s="7" t="s">
        <v>1220</v>
      </c>
      <c r="D61" s="8">
        <v>81.099999999999994</v>
      </c>
      <c r="E61" s="8">
        <f t="shared" si="0"/>
        <v>16.22</v>
      </c>
      <c r="F61" s="8">
        <v>66.459999999999994</v>
      </c>
      <c r="G61" s="8">
        <v>0</v>
      </c>
      <c r="H61" s="8">
        <f t="shared" si="1"/>
        <v>39.875999999999998</v>
      </c>
      <c r="I61" s="8">
        <v>0</v>
      </c>
      <c r="J61" s="8">
        <v>71</v>
      </c>
      <c r="K61" s="8">
        <f t="shared" si="2"/>
        <v>7.1</v>
      </c>
      <c r="L61" s="8">
        <v>88.5</v>
      </c>
      <c r="M61" s="8">
        <f t="shared" si="3"/>
        <v>8.85</v>
      </c>
      <c r="N61" s="8">
        <f t="shared" si="4"/>
        <v>72.046000000000006</v>
      </c>
      <c r="O61" s="8" t="s">
        <v>162</v>
      </c>
      <c r="P61" s="8"/>
    </row>
    <row r="62" spans="1:16" ht="30" customHeight="1">
      <c r="A62" s="7">
        <v>58</v>
      </c>
      <c r="B62" s="9">
        <v>2203232035</v>
      </c>
      <c r="C62" s="7" t="s">
        <v>1221</v>
      </c>
      <c r="D62" s="5">
        <v>84</v>
      </c>
      <c r="E62" s="8">
        <f t="shared" si="0"/>
        <v>16.8</v>
      </c>
      <c r="F62" s="5">
        <v>65.855999999999995</v>
      </c>
      <c r="G62" s="5">
        <v>0.24</v>
      </c>
      <c r="H62" s="8">
        <f t="shared" si="1"/>
        <v>39.657600000000002</v>
      </c>
      <c r="I62" s="5">
        <v>0.24</v>
      </c>
      <c r="J62" s="5">
        <v>70</v>
      </c>
      <c r="K62" s="8">
        <f t="shared" si="2"/>
        <v>7</v>
      </c>
      <c r="L62" s="5">
        <v>85.5</v>
      </c>
      <c r="M62" s="8">
        <f t="shared" si="3"/>
        <v>8.5500000000000007</v>
      </c>
      <c r="N62" s="8">
        <f t="shared" si="4"/>
        <v>72.007599999999996</v>
      </c>
      <c r="O62" s="5" t="s">
        <v>28</v>
      </c>
      <c r="P62" s="4"/>
    </row>
    <row r="63" spans="1:16" ht="30" customHeight="1">
      <c r="A63" s="7">
        <v>59</v>
      </c>
      <c r="B63" s="9">
        <v>2203232023</v>
      </c>
      <c r="C63" s="7" t="s">
        <v>1222</v>
      </c>
      <c r="D63" s="5">
        <v>80</v>
      </c>
      <c r="E63" s="8">
        <f t="shared" si="0"/>
        <v>16</v>
      </c>
      <c r="F63" s="5">
        <v>66.8</v>
      </c>
      <c r="G63" s="5">
        <v>0.36</v>
      </c>
      <c r="H63" s="8">
        <f t="shared" si="1"/>
        <v>40.295999999999999</v>
      </c>
      <c r="I63" s="5">
        <v>0.36</v>
      </c>
      <c r="J63" s="5">
        <v>70</v>
      </c>
      <c r="K63" s="8">
        <f t="shared" si="2"/>
        <v>7</v>
      </c>
      <c r="L63" s="5">
        <v>87</v>
      </c>
      <c r="M63" s="8">
        <f t="shared" si="3"/>
        <v>8.6999999999999993</v>
      </c>
      <c r="N63" s="8">
        <f t="shared" si="4"/>
        <v>71.995999999999995</v>
      </c>
      <c r="O63" s="5" t="s">
        <v>28</v>
      </c>
      <c r="P63" s="4"/>
    </row>
    <row r="64" spans="1:16" ht="30" customHeight="1">
      <c r="A64" s="7">
        <v>60</v>
      </c>
      <c r="B64" s="9">
        <v>2203232013</v>
      </c>
      <c r="C64" s="7" t="s">
        <v>1223</v>
      </c>
      <c r="D64" s="5">
        <v>80.5</v>
      </c>
      <c r="E64" s="8">
        <f t="shared" si="0"/>
        <v>16.100000000000001</v>
      </c>
      <c r="F64" s="5">
        <v>66.927999999999997</v>
      </c>
      <c r="G64" s="5">
        <v>0.39</v>
      </c>
      <c r="H64" s="8">
        <f t="shared" si="1"/>
        <v>40.390799999999999</v>
      </c>
      <c r="I64" s="5">
        <v>0.39</v>
      </c>
      <c r="J64" s="5">
        <v>70</v>
      </c>
      <c r="K64" s="8">
        <f t="shared" si="2"/>
        <v>7</v>
      </c>
      <c r="L64" s="5">
        <v>82.5</v>
      </c>
      <c r="M64" s="8">
        <f t="shared" si="3"/>
        <v>8.25</v>
      </c>
      <c r="N64" s="8">
        <f t="shared" si="4"/>
        <v>71.740799999999993</v>
      </c>
      <c r="O64" s="5" t="s">
        <v>28</v>
      </c>
      <c r="P64" s="4"/>
    </row>
    <row r="65" spans="1:16" ht="30" customHeight="1">
      <c r="A65" s="7">
        <v>61</v>
      </c>
      <c r="B65" s="9">
        <v>2203232032</v>
      </c>
      <c r="C65" s="7" t="s">
        <v>1224</v>
      </c>
      <c r="D65" s="5">
        <v>84</v>
      </c>
      <c r="E65" s="8">
        <f t="shared" si="0"/>
        <v>16.8</v>
      </c>
      <c r="F65" s="5">
        <v>60.58</v>
      </c>
      <c r="G65" s="5">
        <v>0.48</v>
      </c>
      <c r="H65" s="8">
        <f t="shared" si="1"/>
        <v>36.636000000000003</v>
      </c>
      <c r="I65" s="5">
        <v>0.48</v>
      </c>
      <c r="J65" s="5">
        <v>80</v>
      </c>
      <c r="K65" s="8">
        <f t="shared" si="2"/>
        <v>8</v>
      </c>
      <c r="L65" s="5">
        <v>87.5</v>
      </c>
      <c r="M65" s="8">
        <f t="shared" si="3"/>
        <v>8.75</v>
      </c>
      <c r="N65" s="8">
        <f t="shared" si="4"/>
        <v>70.186000000000007</v>
      </c>
      <c r="O65" s="5" t="s">
        <v>29</v>
      </c>
      <c r="P65" s="4"/>
    </row>
    <row r="66" spans="1:16" ht="30" customHeight="1">
      <c r="A66" s="7">
        <v>62</v>
      </c>
      <c r="B66" s="9">
        <v>2203232046</v>
      </c>
      <c r="C66" s="7" t="s">
        <v>1225</v>
      </c>
      <c r="D66" s="5">
        <v>81</v>
      </c>
      <c r="E66" s="8">
        <f t="shared" si="0"/>
        <v>16.2</v>
      </c>
      <c r="F66" s="5">
        <v>65.364000000000004</v>
      </c>
      <c r="G66" s="5">
        <v>1.88</v>
      </c>
      <c r="H66" s="8">
        <f t="shared" si="1"/>
        <v>40.346400000000003</v>
      </c>
      <c r="I66" s="5">
        <v>1.88</v>
      </c>
      <c r="J66" s="5">
        <v>74</v>
      </c>
      <c r="K66" s="8">
        <f t="shared" si="2"/>
        <v>7.4</v>
      </c>
      <c r="L66" s="5">
        <v>83</v>
      </c>
      <c r="M66" s="8">
        <f t="shared" si="3"/>
        <v>8.3000000000000007</v>
      </c>
      <c r="N66" s="8">
        <f t="shared" si="4"/>
        <v>72.246399999999994</v>
      </c>
      <c r="O66" s="5" t="s">
        <v>28</v>
      </c>
      <c r="P66" s="4"/>
    </row>
    <row r="67" spans="1:16" ht="30" customHeight="1">
      <c r="A67" s="7">
        <v>63</v>
      </c>
      <c r="B67" s="7">
        <v>2203233040</v>
      </c>
      <c r="C67" s="8" t="s">
        <v>1226</v>
      </c>
      <c r="D67" s="8">
        <v>89.6</v>
      </c>
      <c r="E67" s="8">
        <f t="shared" si="0"/>
        <v>17.920000000000002</v>
      </c>
      <c r="F67" s="8">
        <v>62.968000000000004</v>
      </c>
      <c r="G67" s="8">
        <v>0.54</v>
      </c>
      <c r="H67" s="8">
        <f t="shared" si="1"/>
        <v>38.104799999999997</v>
      </c>
      <c r="I67" s="8">
        <v>0.54</v>
      </c>
      <c r="J67" s="8">
        <v>72.599999999999994</v>
      </c>
      <c r="K67" s="8">
        <f t="shared" si="2"/>
        <v>7.26</v>
      </c>
      <c r="L67" s="8">
        <v>82</v>
      </c>
      <c r="M67" s="8">
        <f t="shared" si="3"/>
        <v>8.1999999999999993</v>
      </c>
      <c r="N67" s="8">
        <f t="shared" si="4"/>
        <v>71.484800000000007</v>
      </c>
      <c r="O67" s="8" t="s">
        <v>28</v>
      </c>
      <c r="P67" s="8"/>
    </row>
    <row r="68" spans="1:16" ht="30" customHeight="1">
      <c r="A68" s="7">
        <v>64</v>
      </c>
      <c r="B68" s="7">
        <v>2203231008</v>
      </c>
      <c r="C68" s="7" t="s">
        <v>1227</v>
      </c>
      <c r="D68" s="8">
        <v>84</v>
      </c>
      <c r="E68" s="8">
        <f t="shared" si="0"/>
        <v>16.8</v>
      </c>
      <c r="F68" s="8">
        <v>65.400000000000006</v>
      </c>
      <c r="G68" s="8">
        <v>0</v>
      </c>
      <c r="H68" s="8">
        <f t="shared" si="1"/>
        <v>39.24</v>
      </c>
      <c r="I68" s="8">
        <v>0</v>
      </c>
      <c r="J68" s="8">
        <v>71</v>
      </c>
      <c r="K68" s="8">
        <f t="shared" si="2"/>
        <v>7.1</v>
      </c>
      <c r="L68" s="8">
        <v>82</v>
      </c>
      <c r="M68" s="8">
        <f t="shared" si="3"/>
        <v>8.1999999999999993</v>
      </c>
      <c r="N68" s="8">
        <f t="shared" si="4"/>
        <v>71.34</v>
      </c>
      <c r="O68" s="8" t="s">
        <v>28</v>
      </c>
      <c r="P68" s="8"/>
    </row>
    <row r="69" spans="1:16" ht="30" customHeight="1">
      <c r="A69" s="7">
        <v>65</v>
      </c>
      <c r="B69" s="7">
        <v>2203233031</v>
      </c>
      <c r="C69" s="8" t="s">
        <v>1228</v>
      </c>
      <c r="D69" s="8">
        <v>84.1</v>
      </c>
      <c r="E69" s="8">
        <f t="shared" si="0"/>
        <v>16.82</v>
      </c>
      <c r="F69" s="8">
        <v>64.599999999999994</v>
      </c>
      <c r="G69" s="8">
        <v>0</v>
      </c>
      <c r="H69" s="8">
        <f t="shared" si="1"/>
        <v>38.76</v>
      </c>
      <c r="I69" s="8">
        <v>0</v>
      </c>
      <c r="J69" s="8">
        <v>73</v>
      </c>
      <c r="K69" s="8">
        <f t="shared" si="2"/>
        <v>7.3</v>
      </c>
      <c r="L69" s="8">
        <v>84.5</v>
      </c>
      <c r="M69" s="8">
        <f t="shared" si="3"/>
        <v>8.4499999999999993</v>
      </c>
      <c r="N69" s="8">
        <f t="shared" si="4"/>
        <v>71.33</v>
      </c>
      <c r="O69" s="8" t="s">
        <v>29</v>
      </c>
      <c r="P69" s="8"/>
    </row>
    <row r="70" spans="1:16" ht="30" customHeight="1">
      <c r="A70" s="7">
        <v>66</v>
      </c>
      <c r="B70" s="9">
        <v>2203232002</v>
      </c>
      <c r="C70" s="7" t="s">
        <v>1229</v>
      </c>
      <c r="D70" s="5">
        <v>82</v>
      </c>
      <c r="E70" s="8">
        <f t="shared" ref="E70:E133" si="5">D70*0.2</f>
        <v>16.399999999999999</v>
      </c>
      <c r="F70" s="5">
        <v>64.671999999999997</v>
      </c>
      <c r="G70" s="5">
        <v>0</v>
      </c>
      <c r="H70" s="8">
        <f t="shared" ref="H70:H133" si="6">(F70+G70)*0.6</f>
        <v>38.803199999999997</v>
      </c>
      <c r="I70" s="5">
        <v>0</v>
      </c>
      <c r="J70" s="5">
        <v>70</v>
      </c>
      <c r="K70" s="8">
        <f t="shared" ref="K70:K133" si="7">J70*0.1</f>
        <v>7</v>
      </c>
      <c r="L70" s="5">
        <v>89.5</v>
      </c>
      <c r="M70" s="8">
        <f t="shared" ref="M70:M133" si="8">L70*0.1</f>
        <v>8.9499999999999993</v>
      </c>
      <c r="N70" s="8">
        <f t="shared" ref="N70:N133" si="9">E70+H70+K70+M70</f>
        <v>71.153199999999998</v>
      </c>
      <c r="O70" s="5" t="s">
        <v>28</v>
      </c>
      <c r="P70" s="4"/>
    </row>
    <row r="71" spans="1:16" ht="30" customHeight="1">
      <c r="A71" s="7">
        <v>67</v>
      </c>
      <c r="B71" s="8" t="s">
        <v>1230</v>
      </c>
      <c r="C71" s="7" t="s">
        <v>1231</v>
      </c>
      <c r="D71" s="5">
        <v>83</v>
      </c>
      <c r="E71" s="8">
        <f t="shared" si="5"/>
        <v>16.600000000000001</v>
      </c>
      <c r="F71" s="5">
        <v>64.08</v>
      </c>
      <c r="G71" s="5">
        <v>0.25</v>
      </c>
      <c r="H71" s="8">
        <f t="shared" si="6"/>
        <v>38.597999999999999</v>
      </c>
      <c r="I71" s="5">
        <v>0.25</v>
      </c>
      <c r="J71" s="5">
        <v>71</v>
      </c>
      <c r="K71" s="8">
        <f t="shared" si="7"/>
        <v>7.1</v>
      </c>
      <c r="L71" s="5">
        <v>88.5</v>
      </c>
      <c r="M71" s="8">
        <f t="shared" si="8"/>
        <v>8.85</v>
      </c>
      <c r="N71" s="8">
        <f t="shared" si="9"/>
        <v>71.147999999999996</v>
      </c>
      <c r="O71" s="5" t="s">
        <v>29</v>
      </c>
      <c r="P71" s="4"/>
    </row>
    <row r="72" spans="1:16" ht="30" customHeight="1">
      <c r="A72" s="7">
        <v>68</v>
      </c>
      <c r="B72" s="7">
        <v>2203233038</v>
      </c>
      <c r="C72" s="8" t="s">
        <v>1232</v>
      </c>
      <c r="D72" s="8">
        <v>80.599999999999994</v>
      </c>
      <c r="E72" s="8">
        <f t="shared" si="5"/>
        <v>16.12</v>
      </c>
      <c r="F72" s="8">
        <v>62.783000000000001</v>
      </c>
      <c r="G72" s="8">
        <v>0</v>
      </c>
      <c r="H72" s="8">
        <f t="shared" si="6"/>
        <v>37.669800000000002</v>
      </c>
      <c r="I72" s="8">
        <v>0</v>
      </c>
      <c r="J72" s="8">
        <v>87.3</v>
      </c>
      <c r="K72" s="8">
        <f t="shared" si="7"/>
        <v>8.73</v>
      </c>
      <c r="L72" s="8">
        <v>86</v>
      </c>
      <c r="M72" s="8">
        <f t="shared" si="8"/>
        <v>8.6</v>
      </c>
      <c r="N72" s="8">
        <f t="shared" si="9"/>
        <v>71.119799999999998</v>
      </c>
      <c r="O72" s="8" t="s">
        <v>28</v>
      </c>
      <c r="P72" s="8"/>
    </row>
    <row r="73" spans="1:16" ht="30" customHeight="1">
      <c r="A73" s="7">
        <v>69</v>
      </c>
      <c r="B73" s="9">
        <v>2203232006</v>
      </c>
      <c r="C73" s="7" t="s">
        <v>1233</v>
      </c>
      <c r="D73" s="5">
        <v>81.5</v>
      </c>
      <c r="E73" s="8">
        <f t="shared" si="5"/>
        <v>16.3</v>
      </c>
      <c r="F73" s="5">
        <v>64.531999999999996</v>
      </c>
      <c r="G73" s="5">
        <v>0.87</v>
      </c>
      <c r="H73" s="8">
        <f t="shared" si="6"/>
        <v>39.241199999999999</v>
      </c>
      <c r="I73" s="5">
        <v>0.87</v>
      </c>
      <c r="J73" s="5">
        <v>70</v>
      </c>
      <c r="K73" s="8">
        <f t="shared" si="7"/>
        <v>7</v>
      </c>
      <c r="L73" s="5">
        <v>84</v>
      </c>
      <c r="M73" s="8">
        <f t="shared" si="8"/>
        <v>8.4</v>
      </c>
      <c r="N73" s="8">
        <f t="shared" si="9"/>
        <v>70.941199999999995</v>
      </c>
      <c r="O73" s="5" t="s">
        <v>28</v>
      </c>
      <c r="P73" s="4"/>
    </row>
    <row r="74" spans="1:16" ht="30" customHeight="1">
      <c r="A74" s="7">
        <v>70</v>
      </c>
      <c r="B74" s="7">
        <v>2203231002</v>
      </c>
      <c r="C74" s="7" t="s">
        <v>1234</v>
      </c>
      <c r="D74" s="8">
        <v>96</v>
      </c>
      <c r="E74" s="8">
        <f t="shared" si="5"/>
        <v>19.2</v>
      </c>
      <c r="F74" s="8">
        <v>57.344000000000001</v>
      </c>
      <c r="G74" s="8">
        <v>0</v>
      </c>
      <c r="H74" s="8">
        <f t="shared" si="6"/>
        <v>34.406399999999998</v>
      </c>
      <c r="I74" s="8">
        <v>0</v>
      </c>
      <c r="J74" s="8">
        <v>80</v>
      </c>
      <c r="K74" s="8">
        <f t="shared" si="7"/>
        <v>8</v>
      </c>
      <c r="L74" s="8">
        <v>80</v>
      </c>
      <c r="M74" s="8">
        <f t="shared" si="8"/>
        <v>8</v>
      </c>
      <c r="N74" s="8">
        <f t="shared" si="9"/>
        <v>69.606399999999994</v>
      </c>
      <c r="O74" s="8" t="s">
        <v>28</v>
      </c>
      <c r="P74" s="8"/>
    </row>
    <row r="75" spans="1:16" ht="30" customHeight="1">
      <c r="A75" s="7">
        <v>71</v>
      </c>
      <c r="B75" s="9">
        <v>2203232014</v>
      </c>
      <c r="C75" s="7" t="s">
        <v>1235</v>
      </c>
      <c r="D75" s="5">
        <v>83.5</v>
      </c>
      <c r="E75" s="8">
        <f t="shared" si="5"/>
        <v>16.7</v>
      </c>
      <c r="F75" s="5">
        <v>64.688000000000002</v>
      </c>
      <c r="G75" s="5">
        <v>0</v>
      </c>
      <c r="H75" s="8">
        <f t="shared" si="6"/>
        <v>38.812800000000003</v>
      </c>
      <c r="I75" s="5">
        <v>0</v>
      </c>
      <c r="J75" s="5">
        <v>70</v>
      </c>
      <c r="K75" s="8">
        <f t="shared" si="7"/>
        <v>7</v>
      </c>
      <c r="L75" s="5">
        <v>83.5</v>
      </c>
      <c r="M75" s="8">
        <f t="shared" si="8"/>
        <v>8.35</v>
      </c>
      <c r="N75" s="8">
        <f t="shared" si="9"/>
        <v>70.862799999999993</v>
      </c>
      <c r="O75" s="5" t="s">
        <v>28</v>
      </c>
      <c r="P75" s="4"/>
    </row>
    <row r="76" spans="1:16" ht="30" customHeight="1">
      <c r="A76" s="7">
        <v>72</v>
      </c>
      <c r="B76" s="9">
        <v>2203232025</v>
      </c>
      <c r="C76" s="7" t="s">
        <v>1236</v>
      </c>
      <c r="D76" s="5">
        <v>83</v>
      </c>
      <c r="E76" s="8">
        <f t="shared" si="5"/>
        <v>16.600000000000001</v>
      </c>
      <c r="F76" s="5">
        <v>61.6</v>
      </c>
      <c r="G76" s="5">
        <v>-0.4</v>
      </c>
      <c r="H76" s="8">
        <f t="shared" si="6"/>
        <v>36.72</v>
      </c>
      <c r="I76" s="5">
        <v>-0.4</v>
      </c>
      <c r="J76" s="5">
        <v>72</v>
      </c>
      <c r="K76" s="8">
        <f t="shared" si="7"/>
        <v>7.2</v>
      </c>
      <c r="L76" s="5">
        <v>82</v>
      </c>
      <c r="M76" s="8">
        <f t="shared" si="8"/>
        <v>8.1999999999999993</v>
      </c>
      <c r="N76" s="8">
        <f t="shared" si="9"/>
        <v>68.72</v>
      </c>
      <c r="O76" s="5" t="s">
        <v>28</v>
      </c>
      <c r="P76" s="4"/>
    </row>
    <row r="77" spans="1:16" ht="30" customHeight="1">
      <c r="A77" s="7">
        <v>73</v>
      </c>
      <c r="B77" s="9">
        <v>2203232022</v>
      </c>
      <c r="C77" s="7" t="s">
        <v>1237</v>
      </c>
      <c r="D77" s="5">
        <v>81</v>
      </c>
      <c r="E77" s="8">
        <f t="shared" si="5"/>
        <v>16.2</v>
      </c>
      <c r="F77" s="5">
        <v>64.272000000000006</v>
      </c>
      <c r="G77" s="5">
        <v>0.52</v>
      </c>
      <c r="H77" s="8">
        <f t="shared" si="6"/>
        <v>38.8752</v>
      </c>
      <c r="I77" s="5">
        <v>0.52</v>
      </c>
      <c r="J77" s="5">
        <v>70</v>
      </c>
      <c r="K77" s="8">
        <f t="shared" si="7"/>
        <v>7</v>
      </c>
      <c r="L77" s="5">
        <v>86</v>
      </c>
      <c r="M77" s="8">
        <f t="shared" si="8"/>
        <v>8.6</v>
      </c>
      <c r="N77" s="8">
        <f t="shared" si="9"/>
        <v>70.675200000000004</v>
      </c>
      <c r="O77" s="5" t="s">
        <v>28</v>
      </c>
      <c r="P77" s="4"/>
    </row>
    <row r="78" spans="1:16" ht="30" customHeight="1">
      <c r="A78" s="7">
        <v>74</v>
      </c>
      <c r="B78" s="7">
        <v>2203231009</v>
      </c>
      <c r="C78" s="7" t="s">
        <v>1238</v>
      </c>
      <c r="D78" s="8">
        <v>80.599999999999994</v>
      </c>
      <c r="E78" s="8">
        <f t="shared" si="5"/>
        <v>16.12</v>
      </c>
      <c r="F78" s="8">
        <v>65.412000000000006</v>
      </c>
      <c r="G78" s="8">
        <v>0.24</v>
      </c>
      <c r="H78" s="8">
        <f t="shared" si="6"/>
        <v>39.391199999999998</v>
      </c>
      <c r="I78" s="8">
        <v>0.24</v>
      </c>
      <c r="J78" s="8">
        <v>70</v>
      </c>
      <c r="K78" s="8">
        <f t="shared" si="7"/>
        <v>7</v>
      </c>
      <c r="L78" s="8">
        <v>81.400000000000006</v>
      </c>
      <c r="M78" s="8">
        <f t="shared" si="8"/>
        <v>8.14</v>
      </c>
      <c r="N78" s="8">
        <f t="shared" si="9"/>
        <v>70.651200000000003</v>
      </c>
      <c r="O78" s="8" t="s">
        <v>162</v>
      </c>
      <c r="P78" s="8"/>
    </row>
    <row r="79" spans="1:16" ht="30" customHeight="1">
      <c r="A79" s="7">
        <v>75</v>
      </c>
      <c r="B79" s="9">
        <v>2203232050</v>
      </c>
      <c r="C79" s="7" t="s">
        <v>1239</v>
      </c>
      <c r="D79" s="5">
        <v>80.5</v>
      </c>
      <c r="E79" s="8">
        <f t="shared" si="5"/>
        <v>16.100000000000001</v>
      </c>
      <c r="F79" s="5">
        <v>65.567999999999998</v>
      </c>
      <c r="G79" s="5">
        <v>0</v>
      </c>
      <c r="H79" s="8">
        <f t="shared" si="6"/>
        <v>39.340800000000002</v>
      </c>
      <c r="I79" s="5">
        <v>0</v>
      </c>
      <c r="J79" s="5">
        <v>70</v>
      </c>
      <c r="K79" s="8">
        <f t="shared" si="7"/>
        <v>7</v>
      </c>
      <c r="L79" s="5">
        <v>82</v>
      </c>
      <c r="M79" s="8">
        <f t="shared" si="8"/>
        <v>8.1999999999999993</v>
      </c>
      <c r="N79" s="8">
        <f t="shared" si="9"/>
        <v>70.640799999999999</v>
      </c>
      <c r="O79" s="5" t="s">
        <v>28</v>
      </c>
      <c r="P79" s="4"/>
    </row>
    <row r="80" spans="1:16" ht="30" customHeight="1">
      <c r="A80" s="7">
        <v>76</v>
      </c>
      <c r="B80" s="9">
        <v>2203232027</v>
      </c>
      <c r="C80" s="7" t="s">
        <v>1240</v>
      </c>
      <c r="D80" s="5">
        <v>80</v>
      </c>
      <c r="E80" s="8">
        <f t="shared" si="5"/>
        <v>16</v>
      </c>
      <c r="F80" s="5">
        <v>65.67</v>
      </c>
      <c r="G80" s="5">
        <v>0.32</v>
      </c>
      <c r="H80" s="8">
        <f t="shared" si="6"/>
        <v>39.594000000000001</v>
      </c>
      <c r="I80" s="5">
        <v>0.32</v>
      </c>
      <c r="J80" s="5">
        <v>70</v>
      </c>
      <c r="K80" s="8">
        <f t="shared" si="7"/>
        <v>7</v>
      </c>
      <c r="L80" s="5">
        <v>80</v>
      </c>
      <c r="M80" s="8">
        <f t="shared" si="8"/>
        <v>8</v>
      </c>
      <c r="N80" s="8">
        <f t="shared" si="9"/>
        <v>70.593999999999994</v>
      </c>
      <c r="O80" s="5" t="s">
        <v>28</v>
      </c>
      <c r="P80" s="4"/>
    </row>
    <row r="81" spans="1:16" ht="30" customHeight="1">
      <c r="A81" s="7">
        <v>77</v>
      </c>
      <c r="B81" s="8">
        <v>2203233001</v>
      </c>
      <c r="C81" s="8" t="s">
        <v>1241</v>
      </c>
      <c r="D81" s="8">
        <v>80</v>
      </c>
      <c r="E81" s="8">
        <f t="shared" si="5"/>
        <v>16</v>
      </c>
      <c r="F81" s="8">
        <v>64.591999999999999</v>
      </c>
      <c r="G81" s="8">
        <v>0</v>
      </c>
      <c r="H81" s="8">
        <f t="shared" si="6"/>
        <v>38.755200000000002</v>
      </c>
      <c r="I81" s="8">
        <v>1.03</v>
      </c>
      <c r="J81" s="8">
        <v>70.599999999999994</v>
      </c>
      <c r="K81" s="8">
        <f t="shared" si="7"/>
        <v>7.06</v>
      </c>
      <c r="L81" s="8">
        <v>80.5</v>
      </c>
      <c r="M81" s="8">
        <f t="shared" si="8"/>
        <v>8.0500000000000007</v>
      </c>
      <c r="N81" s="8">
        <f t="shared" si="9"/>
        <v>69.865200000000002</v>
      </c>
      <c r="O81" s="8" t="s">
        <v>28</v>
      </c>
      <c r="P81" s="8"/>
    </row>
    <row r="82" spans="1:16" ht="30" customHeight="1">
      <c r="A82" s="7">
        <v>78</v>
      </c>
      <c r="B82" s="7">
        <v>2203231001</v>
      </c>
      <c r="C82" s="7" t="s">
        <v>1242</v>
      </c>
      <c r="D82" s="8">
        <v>91.5</v>
      </c>
      <c r="E82" s="8">
        <f t="shared" si="5"/>
        <v>18.3</v>
      </c>
      <c r="F82" s="8">
        <v>58.968000000000004</v>
      </c>
      <c r="G82" s="8">
        <v>-2</v>
      </c>
      <c r="H82" s="8">
        <f t="shared" si="6"/>
        <v>34.180799999999998</v>
      </c>
      <c r="I82" s="8">
        <v>0</v>
      </c>
      <c r="J82" s="8">
        <v>71</v>
      </c>
      <c r="K82" s="8">
        <f t="shared" si="7"/>
        <v>7.1</v>
      </c>
      <c r="L82" s="8">
        <v>100</v>
      </c>
      <c r="M82" s="8">
        <f t="shared" si="8"/>
        <v>10</v>
      </c>
      <c r="N82" s="8">
        <f t="shared" si="9"/>
        <v>69.580799999999996</v>
      </c>
      <c r="O82" s="8" t="s">
        <v>29</v>
      </c>
      <c r="P82" s="8"/>
    </row>
    <row r="83" spans="1:16" ht="30" customHeight="1">
      <c r="A83" s="7">
        <v>79</v>
      </c>
      <c r="B83" s="7">
        <v>2203233032</v>
      </c>
      <c r="C83" s="8" t="s">
        <v>1243</v>
      </c>
      <c r="D83" s="8">
        <v>82.6</v>
      </c>
      <c r="E83" s="8">
        <f t="shared" si="5"/>
        <v>16.52</v>
      </c>
      <c r="F83" s="8">
        <v>64.11</v>
      </c>
      <c r="G83" s="8">
        <v>0.01</v>
      </c>
      <c r="H83" s="8">
        <f t="shared" si="6"/>
        <v>38.472000000000001</v>
      </c>
      <c r="I83" s="8">
        <v>0.01</v>
      </c>
      <c r="J83" s="8">
        <v>71</v>
      </c>
      <c r="K83" s="8">
        <f t="shared" si="7"/>
        <v>7.1</v>
      </c>
      <c r="L83" s="8">
        <v>81</v>
      </c>
      <c r="M83" s="8">
        <f t="shared" si="8"/>
        <v>8.1</v>
      </c>
      <c r="N83" s="8">
        <f t="shared" si="9"/>
        <v>70.191999999999993</v>
      </c>
      <c r="O83" s="8"/>
      <c r="P83" s="8"/>
    </row>
    <row r="84" spans="1:16" ht="30" customHeight="1">
      <c r="A84" s="7">
        <v>80</v>
      </c>
      <c r="B84" s="8">
        <v>2203233006</v>
      </c>
      <c r="C84" s="7" t="s">
        <v>1244</v>
      </c>
      <c r="D84" s="8">
        <v>81.599999999999994</v>
      </c>
      <c r="E84" s="8">
        <f t="shared" si="5"/>
        <v>16.32</v>
      </c>
      <c r="F84" s="8">
        <v>63.8</v>
      </c>
      <c r="G84" s="8"/>
      <c r="H84" s="8">
        <f t="shared" si="6"/>
        <v>38.28</v>
      </c>
      <c r="I84" s="8"/>
      <c r="J84" s="8">
        <v>73.8</v>
      </c>
      <c r="K84" s="8">
        <f t="shared" si="7"/>
        <v>7.38</v>
      </c>
      <c r="L84" s="8">
        <v>84.5</v>
      </c>
      <c r="M84" s="8">
        <f t="shared" si="8"/>
        <v>8.4499999999999993</v>
      </c>
      <c r="N84" s="8">
        <f t="shared" si="9"/>
        <v>70.430000000000007</v>
      </c>
      <c r="O84" s="8" t="s">
        <v>28</v>
      </c>
      <c r="P84" s="8"/>
    </row>
    <row r="85" spans="1:16" ht="30" customHeight="1">
      <c r="A85" s="7">
        <v>81</v>
      </c>
      <c r="B85" s="9">
        <v>2203232019</v>
      </c>
      <c r="C85" s="7" t="s">
        <v>1245</v>
      </c>
      <c r="D85" s="5">
        <v>80.5</v>
      </c>
      <c r="E85" s="8">
        <f t="shared" si="5"/>
        <v>16.100000000000001</v>
      </c>
      <c r="F85" s="5">
        <v>63.76</v>
      </c>
      <c r="G85" s="5">
        <v>0.41</v>
      </c>
      <c r="H85" s="8">
        <f t="shared" si="6"/>
        <v>38.502000000000002</v>
      </c>
      <c r="I85" s="5">
        <v>0.41</v>
      </c>
      <c r="J85" s="5">
        <v>70</v>
      </c>
      <c r="K85" s="8">
        <f t="shared" si="7"/>
        <v>7</v>
      </c>
      <c r="L85" s="5">
        <v>86</v>
      </c>
      <c r="M85" s="8">
        <f t="shared" si="8"/>
        <v>8.6</v>
      </c>
      <c r="N85" s="8">
        <f t="shared" si="9"/>
        <v>70.201999999999998</v>
      </c>
      <c r="O85" s="5" t="s">
        <v>28</v>
      </c>
      <c r="P85" s="4"/>
    </row>
    <row r="86" spans="1:16" ht="30" customHeight="1">
      <c r="A86" s="7">
        <v>82</v>
      </c>
      <c r="B86" s="7">
        <v>2203231040</v>
      </c>
      <c r="C86" s="7" t="s">
        <v>1246</v>
      </c>
      <c r="D86" s="8">
        <v>72</v>
      </c>
      <c r="E86" s="8">
        <f t="shared" si="5"/>
        <v>14.4</v>
      </c>
      <c r="F86" s="8">
        <v>67.72</v>
      </c>
      <c r="G86" s="8">
        <v>-0.4</v>
      </c>
      <c r="H86" s="8">
        <f t="shared" si="6"/>
        <v>40.392000000000003</v>
      </c>
      <c r="I86" s="8">
        <v>0</v>
      </c>
      <c r="J86" s="8">
        <v>70</v>
      </c>
      <c r="K86" s="8">
        <f t="shared" si="7"/>
        <v>7</v>
      </c>
      <c r="L86" s="8">
        <v>83.5</v>
      </c>
      <c r="M86" s="8">
        <f t="shared" si="8"/>
        <v>8.35</v>
      </c>
      <c r="N86" s="8">
        <f t="shared" si="9"/>
        <v>70.141999999999996</v>
      </c>
      <c r="O86" s="8" t="s">
        <v>29</v>
      </c>
      <c r="P86" s="8"/>
    </row>
    <row r="87" spans="1:16" ht="30" customHeight="1">
      <c r="A87" s="7">
        <v>83</v>
      </c>
      <c r="B87" s="9">
        <v>2203232034</v>
      </c>
      <c r="C87" s="7" t="s">
        <v>1247</v>
      </c>
      <c r="D87" s="5">
        <v>80</v>
      </c>
      <c r="E87" s="8">
        <f t="shared" si="5"/>
        <v>16</v>
      </c>
      <c r="F87" s="5">
        <v>63.472000000000001</v>
      </c>
      <c r="G87" s="5">
        <v>0.9</v>
      </c>
      <c r="H87" s="8">
        <f t="shared" si="6"/>
        <v>38.623199999999997</v>
      </c>
      <c r="I87" s="5">
        <v>0.9</v>
      </c>
      <c r="J87" s="5">
        <v>70</v>
      </c>
      <c r="K87" s="8">
        <f t="shared" si="7"/>
        <v>7</v>
      </c>
      <c r="L87" s="5">
        <v>85</v>
      </c>
      <c r="M87" s="8">
        <f t="shared" si="8"/>
        <v>8.5</v>
      </c>
      <c r="N87" s="8">
        <f t="shared" si="9"/>
        <v>70.123199999999997</v>
      </c>
      <c r="O87" s="5" t="s">
        <v>28</v>
      </c>
      <c r="P87" s="4"/>
    </row>
    <row r="88" spans="1:16" ht="30" customHeight="1">
      <c r="A88" s="7">
        <v>84</v>
      </c>
      <c r="B88" s="7">
        <v>2203231027</v>
      </c>
      <c r="C88" s="7" t="s">
        <v>1248</v>
      </c>
      <c r="D88" s="8">
        <v>80.8</v>
      </c>
      <c r="E88" s="8">
        <f t="shared" si="5"/>
        <v>16.16</v>
      </c>
      <c r="F88" s="8">
        <v>64.8</v>
      </c>
      <c r="G88" s="8">
        <v>-0.3</v>
      </c>
      <c r="H88" s="8">
        <f t="shared" si="6"/>
        <v>38.700000000000003</v>
      </c>
      <c r="I88" s="8">
        <v>0</v>
      </c>
      <c r="J88" s="8">
        <v>70</v>
      </c>
      <c r="K88" s="8">
        <f t="shared" si="7"/>
        <v>7</v>
      </c>
      <c r="L88" s="8">
        <v>82</v>
      </c>
      <c r="M88" s="8">
        <f t="shared" si="8"/>
        <v>8.1999999999999993</v>
      </c>
      <c r="N88" s="8">
        <f t="shared" si="9"/>
        <v>70.06</v>
      </c>
      <c r="O88" s="8" t="s">
        <v>28</v>
      </c>
      <c r="P88" s="8"/>
    </row>
    <row r="89" spans="1:16" ht="30" customHeight="1">
      <c r="A89" s="7">
        <v>85</v>
      </c>
      <c r="B89" s="7">
        <v>2203231020</v>
      </c>
      <c r="C89" s="7" t="s">
        <v>1249</v>
      </c>
      <c r="D89" s="8">
        <v>80.599999999999994</v>
      </c>
      <c r="E89" s="8">
        <f t="shared" si="5"/>
        <v>16.12</v>
      </c>
      <c r="F89" s="8">
        <v>64.048000000000002</v>
      </c>
      <c r="G89" s="8">
        <v>0.24</v>
      </c>
      <c r="H89" s="8">
        <f t="shared" si="6"/>
        <v>38.572800000000001</v>
      </c>
      <c r="I89" s="8">
        <v>0.24</v>
      </c>
      <c r="J89" s="8">
        <v>70</v>
      </c>
      <c r="K89" s="8">
        <f t="shared" si="7"/>
        <v>7</v>
      </c>
      <c r="L89" s="8">
        <v>83.5</v>
      </c>
      <c r="M89" s="8">
        <f t="shared" si="8"/>
        <v>8.35</v>
      </c>
      <c r="N89" s="8">
        <f t="shared" si="9"/>
        <v>70.0428</v>
      </c>
      <c r="O89" s="8" t="s">
        <v>28</v>
      </c>
      <c r="P89" s="8"/>
    </row>
    <row r="90" spans="1:16" ht="30" customHeight="1">
      <c r="A90" s="7">
        <v>86</v>
      </c>
      <c r="B90" s="7">
        <v>2203231012</v>
      </c>
      <c r="C90" s="7" t="s">
        <v>1250</v>
      </c>
      <c r="D90" s="8">
        <v>80</v>
      </c>
      <c r="E90" s="8">
        <f t="shared" si="5"/>
        <v>16</v>
      </c>
      <c r="F90" s="8">
        <v>62.4</v>
      </c>
      <c r="G90" s="8">
        <v>2</v>
      </c>
      <c r="H90" s="8">
        <f t="shared" si="6"/>
        <v>38.64</v>
      </c>
      <c r="I90" s="8">
        <v>0</v>
      </c>
      <c r="J90" s="8">
        <v>75</v>
      </c>
      <c r="K90" s="8">
        <f t="shared" si="7"/>
        <v>7.5</v>
      </c>
      <c r="L90" s="8">
        <v>78.5</v>
      </c>
      <c r="M90" s="8">
        <f t="shared" si="8"/>
        <v>7.85</v>
      </c>
      <c r="N90" s="8">
        <f t="shared" si="9"/>
        <v>69.989999999999995</v>
      </c>
      <c r="O90" s="8" t="s">
        <v>28</v>
      </c>
      <c r="P90" s="8"/>
    </row>
    <row r="91" spans="1:16" ht="30" customHeight="1">
      <c r="A91" s="7">
        <v>87</v>
      </c>
      <c r="B91" s="7">
        <v>2203231018</v>
      </c>
      <c r="C91" s="7" t="s">
        <v>1251</v>
      </c>
      <c r="D91" s="8">
        <v>81.2</v>
      </c>
      <c r="E91" s="8">
        <f t="shared" si="5"/>
        <v>16.239999999999998</v>
      </c>
      <c r="F91" s="8">
        <v>64.040000000000006</v>
      </c>
      <c r="G91" s="8">
        <v>0</v>
      </c>
      <c r="H91" s="8">
        <f t="shared" si="6"/>
        <v>38.423999999999999</v>
      </c>
      <c r="I91" s="8">
        <v>0</v>
      </c>
      <c r="J91" s="8">
        <v>70.5</v>
      </c>
      <c r="K91" s="8">
        <f t="shared" si="7"/>
        <v>7.05</v>
      </c>
      <c r="L91" s="8">
        <v>82.5</v>
      </c>
      <c r="M91" s="8">
        <f t="shared" si="8"/>
        <v>8.25</v>
      </c>
      <c r="N91" s="8">
        <f t="shared" si="9"/>
        <v>69.963999999999999</v>
      </c>
      <c r="O91" s="8" t="s">
        <v>28</v>
      </c>
      <c r="P91" s="8"/>
    </row>
    <row r="92" spans="1:16" ht="30" customHeight="1">
      <c r="A92" s="7">
        <v>88</v>
      </c>
      <c r="B92" s="7">
        <v>2203233019</v>
      </c>
      <c r="C92" s="8" t="s">
        <v>1252</v>
      </c>
      <c r="D92" s="8">
        <v>84</v>
      </c>
      <c r="E92" s="8">
        <f t="shared" si="5"/>
        <v>16.8</v>
      </c>
      <c r="F92" s="8">
        <v>61.112000000000002</v>
      </c>
      <c r="G92" s="8">
        <v>0</v>
      </c>
      <c r="H92" s="8">
        <f t="shared" si="6"/>
        <v>36.667200000000001</v>
      </c>
      <c r="I92" s="8">
        <v>0</v>
      </c>
      <c r="J92" s="8">
        <v>70</v>
      </c>
      <c r="K92" s="8">
        <f t="shared" si="7"/>
        <v>7</v>
      </c>
      <c r="L92" s="8">
        <v>80</v>
      </c>
      <c r="M92" s="8">
        <f t="shared" si="8"/>
        <v>8</v>
      </c>
      <c r="N92" s="8">
        <f t="shared" si="9"/>
        <v>68.467200000000005</v>
      </c>
      <c r="O92" s="8"/>
      <c r="P92" s="8"/>
    </row>
    <row r="93" spans="1:16" ht="30" customHeight="1">
      <c r="A93" s="7">
        <v>89</v>
      </c>
      <c r="B93" s="7">
        <v>2203233026</v>
      </c>
      <c r="C93" s="8" t="s">
        <v>1253</v>
      </c>
      <c r="D93" s="8">
        <v>81.099999999999994</v>
      </c>
      <c r="E93" s="8">
        <f t="shared" si="5"/>
        <v>16.22</v>
      </c>
      <c r="F93" s="8">
        <v>64.239999999999995</v>
      </c>
      <c r="G93" s="8">
        <v>0</v>
      </c>
      <c r="H93" s="8">
        <f t="shared" si="6"/>
        <v>38.543999999999997</v>
      </c>
      <c r="I93" s="8">
        <v>0</v>
      </c>
      <c r="J93" s="8">
        <v>70</v>
      </c>
      <c r="K93" s="8">
        <f t="shared" si="7"/>
        <v>7</v>
      </c>
      <c r="L93" s="8">
        <v>80</v>
      </c>
      <c r="M93" s="8">
        <f t="shared" si="8"/>
        <v>8</v>
      </c>
      <c r="N93" s="8">
        <f t="shared" si="9"/>
        <v>69.763999999999996</v>
      </c>
      <c r="O93" s="8" t="s">
        <v>28</v>
      </c>
      <c r="P93" s="8"/>
    </row>
    <row r="94" spans="1:16" ht="30" customHeight="1">
      <c r="A94" s="7">
        <v>90</v>
      </c>
      <c r="B94" s="7">
        <v>2203233034</v>
      </c>
      <c r="C94" s="8" t="s">
        <v>1254</v>
      </c>
      <c r="D94" s="8">
        <v>87.1</v>
      </c>
      <c r="E94" s="8">
        <f t="shared" si="5"/>
        <v>17.420000000000002</v>
      </c>
      <c r="F94" s="8">
        <v>59.064</v>
      </c>
      <c r="G94" s="8">
        <v>0.45</v>
      </c>
      <c r="H94" s="8">
        <f t="shared" si="6"/>
        <v>35.708399999999997</v>
      </c>
      <c r="I94" s="8">
        <v>0.45</v>
      </c>
      <c r="J94" s="8">
        <v>84.3</v>
      </c>
      <c r="K94" s="8">
        <f t="shared" si="7"/>
        <v>8.43</v>
      </c>
      <c r="L94" s="8">
        <v>82</v>
      </c>
      <c r="M94" s="8">
        <f t="shared" si="8"/>
        <v>8.1999999999999993</v>
      </c>
      <c r="N94" s="8">
        <f t="shared" si="9"/>
        <v>69.758399999999995</v>
      </c>
      <c r="O94" s="8" t="s">
        <v>28</v>
      </c>
      <c r="P94" s="8"/>
    </row>
    <row r="95" spans="1:16" ht="30" customHeight="1">
      <c r="A95" s="7">
        <v>91</v>
      </c>
      <c r="B95" s="7">
        <v>2203231028</v>
      </c>
      <c r="C95" s="7" t="s">
        <v>1255</v>
      </c>
      <c r="D95" s="8">
        <v>84.1</v>
      </c>
      <c r="E95" s="8">
        <f t="shared" si="5"/>
        <v>16.82</v>
      </c>
      <c r="F95" s="8">
        <v>62.351999999999997</v>
      </c>
      <c r="G95" s="8">
        <v>0</v>
      </c>
      <c r="H95" s="8">
        <f t="shared" si="6"/>
        <v>37.411200000000001</v>
      </c>
      <c r="I95" s="8">
        <v>0</v>
      </c>
      <c r="J95" s="8">
        <v>70</v>
      </c>
      <c r="K95" s="8">
        <f t="shared" si="7"/>
        <v>7</v>
      </c>
      <c r="L95" s="8">
        <v>84</v>
      </c>
      <c r="M95" s="8">
        <f t="shared" si="8"/>
        <v>8.4</v>
      </c>
      <c r="N95" s="8">
        <f t="shared" si="9"/>
        <v>69.631200000000007</v>
      </c>
      <c r="O95" s="8" t="s">
        <v>28</v>
      </c>
      <c r="P95" s="8"/>
    </row>
    <row r="96" spans="1:16" ht="30" customHeight="1">
      <c r="A96" s="7">
        <v>92</v>
      </c>
      <c r="B96" s="7">
        <v>2203231047</v>
      </c>
      <c r="C96" s="7" t="s">
        <v>1256</v>
      </c>
      <c r="D96" s="8">
        <v>81.8</v>
      </c>
      <c r="E96" s="8">
        <f t="shared" si="5"/>
        <v>16.36</v>
      </c>
      <c r="F96" s="8">
        <v>62.792000000000002</v>
      </c>
      <c r="G96" s="8">
        <v>0.27</v>
      </c>
      <c r="H96" s="8">
        <f t="shared" si="6"/>
        <v>37.837200000000003</v>
      </c>
      <c r="I96" s="8">
        <v>0.27</v>
      </c>
      <c r="J96" s="8">
        <v>70</v>
      </c>
      <c r="K96" s="8">
        <f t="shared" si="7"/>
        <v>7</v>
      </c>
      <c r="L96" s="8">
        <v>84</v>
      </c>
      <c r="M96" s="8">
        <f t="shared" si="8"/>
        <v>8.4</v>
      </c>
      <c r="N96" s="8">
        <f t="shared" si="9"/>
        <v>69.597200000000001</v>
      </c>
      <c r="O96" s="8" t="s">
        <v>28</v>
      </c>
      <c r="P96" s="8"/>
    </row>
    <row r="97" spans="1:16" ht="30" customHeight="1">
      <c r="A97" s="7">
        <v>93</v>
      </c>
      <c r="B97" s="7">
        <v>2203231014</v>
      </c>
      <c r="C97" s="7" t="s">
        <v>1257</v>
      </c>
      <c r="D97" s="8">
        <v>81.8</v>
      </c>
      <c r="E97" s="8">
        <f t="shared" si="5"/>
        <v>16.36</v>
      </c>
      <c r="F97" s="8">
        <v>62.28</v>
      </c>
      <c r="G97" s="8">
        <v>0</v>
      </c>
      <c r="H97" s="8">
        <f t="shared" si="6"/>
        <v>37.368000000000002</v>
      </c>
      <c r="I97" s="8">
        <v>0</v>
      </c>
      <c r="J97" s="8">
        <v>70</v>
      </c>
      <c r="K97" s="8">
        <f t="shared" si="7"/>
        <v>7</v>
      </c>
      <c r="L97" s="8">
        <v>88</v>
      </c>
      <c r="M97" s="8">
        <f t="shared" si="8"/>
        <v>8.8000000000000007</v>
      </c>
      <c r="N97" s="8">
        <f t="shared" si="9"/>
        <v>69.528000000000006</v>
      </c>
      <c r="O97" s="8" t="s">
        <v>28</v>
      </c>
      <c r="P97" s="8"/>
    </row>
    <row r="98" spans="1:16" ht="30" customHeight="1">
      <c r="A98" s="7">
        <v>94</v>
      </c>
      <c r="B98" s="9">
        <v>2203232031</v>
      </c>
      <c r="C98" s="7" t="s">
        <v>1258</v>
      </c>
      <c r="D98" s="5">
        <v>80.5</v>
      </c>
      <c r="E98" s="8">
        <f t="shared" si="5"/>
        <v>16.100000000000001</v>
      </c>
      <c r="F98" s="5">
        <v>62.6</v>
      </c>
      <c r="G98" s="5">
        <v>0.48</v>
      </c>
      <c r="H98" s="8">
        <f t="shared" si="6"/>
        <v>37.847999999999999</v>
      </c>
      <c r="I98" s="5">
        <v>0.48</v>
      </c>
      <c r="J98" s="5">
        <v>74</v>
      </c>
      <c r="K98" s="8">
        <f t="shared" si="7"/>
        <v>7.4</v>
      </c>
      <c r="L98" s="5">
        <v>81.5</v>
      </c>
      <c r="M98" s="8">
        <f t="shared" si="8"/>
        <v>8.15</v>
      </c>
      <c r="N98" s="8">
        <f t="shared" si="9"/>
        <v>69.498000000000005</v>
      </c>
      <c r="O98" s="5" t="s">
        <v>28</v>
      </c>
      <c r="P98" s="4"/>
    </row>
    <row r="99" spans="1:16" ht="30" customHeight="1">
      <c r="A99" s="7">
        <v>95</v>
      </c>
      <c r="B99" s="7">
        <v>2203233041</v>
      </c>
      <c r="C99" s="8" t="s">
        <v>592</v>
      </c>
      <c r="D99" s="8">
        <v>82.6</v>
      </c>
      <c r="E99" s="8">
        <f t="shared" si="5"/>
        <v>16.52</v>
      </c>
      <c r="F99" s="8">
        <v>62.48</v>
      </c>
      <c r="G99" s="8">
        <v>0</v>
      </c>
      <c r="H99" s="8">
        <f t="shared" si="6"/>
        <v>37.488</v>
      </c>
      <c r="I99" s="8">
        <v>0</v>
      </c>
      <c r="J99" s="8">
        <v>70</v>
      </c>
      <c r="K99" s="8">
        <f t="shared" si="7"/>
        <v>7</v>
      </c>
      <c r="L99" s="8">
        <v>82.5</v>
      </c>
      <c r="M99" s="8">
        <f t="shared" si="8"/>
        <v>8.25</v>
      </c>
      <c r="N99" s="8">
        <f t="shared" si="9"/>
        <v>69.257999999999996</v>
      </c>
      <c r="O99" s="8" t="s">
        <v>28</v>
      </c>
      <c r="P99" s="8"/>
    </row>
    <row r="100" spans="1:16" ht="30" customHeight="1">
      <c r="A100" s="7">
        <v>96</v>
      </c>
      <c r="B100" s="9">
        <v>2203232004</v>
      </c>
      <c r="C100" s="7" t="s">
        <v>1259</v>
      </c>
      <c r="D100" s="5">
        <v>80</v>
      </c>
      <c r="E100" s="8">
        <f t="shared" si="5"/>
        <v>16</v>
      </c>
      <c r="F100" s="5">
        <v>63.024000000000001</v>
      </c>
      <c r="G100" s="5">
        <v>0.6</v>
      </c>
      <c r="H100" s="8">
        <f t="shared" si="6"/>
        <v>38.174399999999999</v>
      </c>
      <c r="I100" s="5">
        <v>0.6</v>
      </c>
      <c r="J100" s="5">
        <v>70</v>
      </c>
      <c r="K100" s="8">
        <f t="shared" si="7"/>
        <v>7</v>
      </c>
      <c r="L100" s="5">
        <v>80</v>
      </c>
      <c r="M100" s="8">
        <f t="shared" si="8"/>
        <v>8</v>
      </c>
      <c r="N100" s="8">
        <f t="shared" si="9"/>
        <v>69.174400000000006</v>
      </c>
      <c r="O100" s="5" t="s">
        <v>28</v>
      </c>
      <c r="P100" s="4"/>
    </row>
    <row r="101" spans="1:16" ht="30" customHeight="1">
      <c r="A101" s="7">
        <v>97</v>
      </c>
      <c r="B101" s="7">
        <v>2203231029</v>
      </c>
      <c r="C101" s="7" t="s">
        <v>1260</v>
      </c>
      <c r="D101" s="8">
        <v>80</v>
      </c>
      <c r="E101" s="8">
        <f t="shared" si="5"/>
        <v>16</v>
      </c>
      <c r="F101" s="8">
        <v>63.572000000000003</v>
      </c>
      <c r="G101" s="8">
        <v>0</v>
      </c>
      <c r="H101" s="8">
        <f t="shared" si="6"/>
        <v>38.1432</v>
      </c>
      <c r="I101" s="8">
        <v>0.14000000000000001</v>
      </c>
      <c r="J101" s="8">
        <v>70</v>
      </c>
      <c r="K101" s="8">
        <f t="shared" si="7"/>
        <v>7</v>
      </c>
      <c r="L101" s="8">
        <v>80</v>
      </c>
      <c r="M101" s="8">
        <f t="shared" si="8"/>
        <v>8</v>
      </c>
      <c r="N101" s="8">
        <f t="shared" si="9"/>
        <v>69.143199999999993</v>
      </c>
      <c r="O101" s="8" t="s">
        <v>162</v>
      </c>
      <c r="P101" s="8"/>
    </row>
    <row r="102" spans="1:16" ht="30" customHeight="1">
      <c r="A102" s="7">
        <v>98</v>
      </c>
      <c r="B102" s="7">
        <v>2203231021</v>
      </c>
      <c r="C102" s="7" t="s">
        <v>1261</v>
      </c>
      <c r="D102" s="8">
        <v>83</v>
      </c>
      <c r="E102" s="8">
        <f t="shared" si="5"/>
        <v>16.600000000000001</v>
      </c>
      <c r="F102" s="8">
        <v>60.688000000000002</v>
      </c>
      <c r="G102" s="8">
        <v>0</v>
      </c>
      <c r="H102" s="8">
        <f t="shared" si="6"/>
        <v>36.412799999999997</v>
      </c>
      <c r="I102" s="8">
        <v>0.12</v>
      </c>
      <c r="J102" s="8">
        <v>71</v>
      </c>
      <c r="K102" s="8">
        <f t="shared" si="7"/>
        <v>7.1</v>
      </c>
      <c r="L102" s="8">
        <v>90</v>
      </c>
      <c r="M102" s="8">
        <f t="shared" si="8"/>
        <v>9</v>
      </c>
      <c r="N102" s="8">
        <f t="shared" si="9"/>
        <v>69.112799999999993</v>
      </c>
      <c r="O102" s="8" t="s">
        <v>28</v>
      </c>
      <c r="P102" s="8"/>
    </row>
    <row r="103" spans="1:16" ht="30" customHeight="1">
      <c r="A103" s="7">
        <v>99</v>
      </c>
      <c r="B103" s="9">
        <v>2203232009</v>
      </c>
      <c r="C103" s="7" t="s">
        <v>1262</v>
      </c>
      <c r="D103" s="5">
        <v>83</v>
      </c>
      <c r="E103" s="8">
        <f t="shared" si="5"/>
        <v>16.600000000000001</v>
      </c>
      <c r="F103" s="5">
        <v>60.92</v>
      </c>
      <c r="G103" s="5">
        <v>0</v>
      </c>
      <c r="H103" s="8">
        <f t="shared" si="6"/>
        <v>36.552</v>
      </c>
      <c r="I103" s="5">
        <v>0</v>
      </c>
      <c r="J103" s="5">
        <v>70</v>
      </c>
      <c r="K103" s="8">
        <f t="shared" si="7"/>
        <v>7</v>
      </c>
      <c r="L103" s="5">
        <v>87.5</v>
      </c>
      <c r="M103" s="8">
        <f t="shared" si="8"/>
        <v>8.75</v>
      </c>
      <c r="N103" s="8">
        <f t="shared" si="9"/>
        <v>68.902000000000001</v>
      </c>
      <c r="O103" s="5" t="s">
        <v>28</v>
      </c>
      <c r="P103" s="4"/>
    </row>
    <row r="104" spans="1:16" ht="30" customHeight="1">
      <c r="A104" s="7">
        <v>100</v>
      </c>
      <c r="B104" s="9">
        <v>2203232012</v>
      </c>
      <c r="C104" s="7" t="s">
        <v>1263</v>
      </c>
      <c r="D104" s="5">
        <v>81</v>
      </c>
      <c r="E104" s="8">
        <f t="shared" si="5"/>
        <v>16.2</v>
      </c>
      <c r="F104" s="5">
        <v>61.896000000000001</v>
      </c>
      <c r="G104" s="5">
        <v>0</v>
      </c>
      <c r="H104" s="8">
        <f t="shared" si="6"/>
        <v>37.137599999999999</v>
      </c>
      <c r="I104" s="5">
        <v>0</v>
      </c>
      <c r="J104" s="5">
        <v>70</v>
      </c>
      <c r="K104" s="8">
        <f t="shared" si="7"/>
        <v>7</v>
      </c>
      <c r="L104" s="5">
        <v>85.5</v>
      </c>
      <c r="M104" s="8">
        <f t="shared" si="8"/>
        <v>8.5500000000000007</v>
      </c>
      <c r="N104" s="8">
        <f t="shared" si="9"/>
        <v>68.887600000000006</v>
      </c>
      <c r="O104" s="5" t="s">
        <v>28</v>
      </c>
      <c r="P104" s="4"/>
    </row>
    <row r="105" spans="1:16" ht="30" customHeight="1">
      <c r="A105" s="7">
        <v>101</v>
      </c>
      <c r="B105" s="7">
        <v>2203233017</v>
      </c>
      <c r="C105" s="8" t="s">
        <v>1264</v>
      </c>
      <c r="D105" s="8">
        <v>8.6</v>
      </c>
      <c r="E105" s="8">
        <f t="shared" si="5"/>
        <v>1.72</v>
      </c>
      <c r="F105" s="8">
        <v>62.704000000000001</v>
      </c>
      <c r="G105" s="8">
        <v>0</v>
      </c>
      <c r="H105" s="8">
        <f t="shared" si="6"/>
        <v>37.622399999999999</v>
      </c>
      <c r="I105" s="8">
        <v>0</v>
      </c>
      <c r="J105" s="8">
        <v>70</v>
      </c>
      <c r="K105" s="8">
        <f t="shared" si="7"/>
        <v>7</v>
      </c>
      <c r="L105" s="8">
        <v>80</v>
      </c>
      <c r="M105" s="8">
        <f t="shared" si="8"/>
        <v>8</v>
      </c>
      <c r="N105" s="8">
        <f t="shared" si="9"/>
        <v>54.342399999999998</v>
      </c>
      <c r="O105" s="8" t="s">
        <v>1265</v>
      </c>
      <c r="P105" s="8"/>
    </row>
    <row r="106" spans="1:16" ht="30" customHeight="1">
      <c r="A106" s="7">
        <v>102</v>
      </c>
      <c r="B106" s="9">
        <v>2203232003</v>
      </c>
      <c r="C106" s="7" t="s">
        <v>1266</v>
      </c>
      <c r="D106" s="5">
        <v>80</v>
      </c>
      <c r="E106" s="8">
        <f t="shared" si="5"/>
        <v>16</v>
      </c>
      <c r="F106" s="5">
        <v>63.991999999999997</v>
      </c>
      <c r="G106" s="5">
        <v>0</v>
      </c>
      <c r="H106" s="8">
        <f t="shared" si="6"/>
        <v>38.395200000000003</v>
      </c>
      <c r="I106" s="5">
        <v>0</v>
      </c>
      <c r="J106" s="5">
        <v>70</v>
      </c>
      <c r="K106" s="8">
        <f t="shared" si="7"/>
        <v>7</v>
      </c>
      <c r="L106" s="5">
        <v>70</v>
      </c>
      <c r="M106" s="8">
        <f t="shared" si="8"/>
        <v>7</v>
      </c>
      <c r="N106" s="8">
        <f t="shared" si="9"/>
        <v>68.395200000000003</v>
      </c>
      <c r="O106" s="5" t="s">
        <v>28</v>
      </c>
      <c r="P106" s="4"/>
    </row>
    <row r="107" spans="1:16" ht="30" customHeight="1">
      <c r="A107" s="7">
        <v>103</v>
      </c>
      <c r="B107" s="9">
        <v>2203232008</v>
      </c>
      <c r="C107" s="7" t="s">
        <v>1267</v>
      </c>
      <c r="D107" s="5">
        <v>80</v>
      </c>
      <c r="E107" s="8">
        <f t="shared" si="5"/>
        <v>16</v>
      </c>
      <c r="F107" s="5">
        <v>63.991999999999997</v>
      </c>
      <c r="G107" s="5">
        <v>0</v>
      </c>
      <c r="H107" s="8">
        <f t="shared" si="6"/>
        <v>38.395200000000003</v>
      </c>
      <c r="I107" s="5">
        <v>0</v>
      </c>
      <c r="J107" s="5">
        <v>70</v>
      </c>
      <c r="K107" s="8">
        <f t="shared" si="7"/>
        <v>7</v>
      </c>
      <c r="L107" s="5">
        <v>70</v>
      </c>
      <c r="M107" s="8">
        <f t="shared" si="8"/>
        <v>7</v>
      </c>
      <c r="N107" s="8">
        <f t="shared" si="9"/>
        <v>68.395200000000003</v>
      </c>
      <c r="O107" s="5" t="s">
        <v>28</v>
      </c>
      <c r="P107" s="4"/>
    </row>
    <row r="108" spans="1:16" ht="30" customHeight="1">
      <c r="A108" s="7">
        <v>104</v>
      </c>
      <c r="B108" s="7">
        <v>2203231037</v>
      </c>
      <c r="C108" s="7" t="s">
        <v>1268</v>
      </c>
      <c r="D108" s="8">
        <v>80.599999999999994</v>
      </c>
      <c r="E108" s="8">
        <f t="shared" si="5"/>
        <v>16.12</v>
      </c>
      <c r="F108" s="8">
        <v>62.415999999999997</v>
      </c>
      <c r="G108" s="8">
        <v>0</v>
      </c>
      <c r="H108" s="8">
        <f t="shared" si="6"/>
        <v>37.449599999999997</v>
      </c>
      <c r="I108" s="8">
        <v>0</v>
      </c>
      <c r="J108" s="8">
        <v>70</v>
      </c>
      <c r="K108" s="8">
        <f t="shared" si="7"/>
        <v>7</v>
      </c>
      <c r="L108" s="8">
        <v>80</v>
      </c>
      <c r="M108" s="8">
        <f t="shared" si="8"/>
        <v>8</v>
      </c>
      <c r="N108" s="8">
        <f t="shared" si="9"/>
        <v>68.569599999999994</v>
      </c>
      <c r="O108" s="8" t="s">
        <v>28</v>
      </c>
      <c r="P108" s="8"/>
    </row>
    <row r="109" spans="1:16" ht="30" customHeight="1">
      <c r="A109" s="7">
        <v>105</v>
      </c>
      <c r="B109" s="9">
        <v>2203232007</v>
      </c>
      <c r="C109" s="7" t="s">
        <v>1269</v>
      </c>
      <c r="D109" s="5">
        <v>85.5</v>
      </c>
      <c r="E109" s="8">
        <f t="shared" si="5"/>
        <v>17.100000000000001</v>
      </c>
      <c r="F109" s="5">
        <v>60.67</v>
      </c>
      <c r="G109" s="5">
        <v>0</v>
      </c>
      <c r="H109" s="8">
        <f t="shared" si="6"/>
        <v>36.402000000000001</v>
      </c>
      <c r="I109" s="5">
        <v>0</v>
      </c>
      <c r="J109" s="5">
        <v>70.5</v>
      </c>
      <c r="K109" s="8">
        <f t="shared" si="7"/>
        <v>7.05</v>
      </c>
      <c r="L109" s="5">
        <v>80</v>
      </c>
      <c r="M109" s="8">
        <f t="shared" si="8"/>
        <v>8</v>
      </c>
      <c r="N109" s="8">
        <f t="shared" si="9"/>
        <v>68.552000000000007</v>
      </c>
      <c r="O109" s="5" t="s">
        <v>28</v>
      </c>
      <c r="P109" s="4"/>
    </row>
    <row r="110" spans="1:16" ht="30" customHeight="1">
      <c r="A110" s="7">
        <v>106</v>
      </c>
      <c r="B110" s="9">
        <v>2203232029</v>
      </c>
      <c r="C110" s="8" t="s">
        <v>1270</v>
      </c>
      <c r="D110" s="5">
        <v>80</v>
      </c>
      <c r="E110" s="8">
        <f t="shared" si="5"/>
        <v>16</v>
      </c>
      <c r="F110" s="5">
        <v>68.604799999999997</v>
      </c>
      <c r="G110" s="5">
        <v>0</v>
      </c>
      <c r="H110" s="8">
        <f t="shared" si="6"/>
        <v>41.162880000000001</v>
      </c>
      <c r="I110" s="5">
        <v>0</v>
      </c>
      <c r="J110" s="5">
        <v>70</v>
      </c>
      <c r="K110" s="8">
        <f t="shared" si="7"/>
        <v>7</v>
      </c>
      <c r="L110" s="5">
        <v>80</v>
      </c>
      <c r="M110" s="8">
        <f t="shared" si="8"/>
        <v>8</v>
      </c>
      <c r="N110" s="8">
        <f t="shared" si="9"/>
        <v>72.162880000000001</v>
      </c>
      <c r="O110" s="5" t="s">
        <v>28</v>
      </c>
      <c r="P110" s="4"/>
    </row>
    <row r="111" spans="1:16" ht="30" customHeight="1">
      <c r="A111" s="7">
        <v>107</v>
      </c>
      <c r="B111" s="9">
        <v>2203232043</v>
      </c>
      <c r="C111" s="7" t="s">
        <v>1271</v>
      </c>
      <c r="D111" s="5">
        <v>80.5</v>
      </c>
      <c r="E111" s="8">
        <f t="shared" si="5"/>
        <v>16.100000000000001</v>
      </c>
      <c r="F111" s="5">
        <v>60.288800000000002</v>
      </c>
      <c r="G111" s="5">
        <v>0</v>
      </c>
      <c r="H111" s="8">
        <f t="shared" si="6"/>
        <v>36.173279999999998</v>
      </c>
      <c r="I111" s="5">
        <v>0</v>
      </c>
      <c r="J111" s="5">
        <v>70</v>
      </c>
      <c r="K111" s="8">
        <f t="shared" si="7"/>
        <v>7</v>
      </c>
      <c r="L111" s="5">
        <v>86</v>
      </c>
      <c r="M111" s="8">
        <f t="shared" si="8"/>
        <v>8.6</v>
      </c>
      <c r="N111" s="8">
        <f t="shared" si="9"/>
        <v>67.873279999999994</v>
      </c>
      <c r="O111" s="5" t="s">
        <v>28</v>
      </c>
      <c r="P111" s="4"/>
    </row>
    <row r="112" spans="1:16" ht="30" customHeight="1">
      <c r="A112" s="7">
        <v>108</v>
      </c>
      <c r="B112" s="9">
        <v>2203232020</v>
      </c>
      <c r="C112" s="7" t="s">
        <v>1272</v>
      </c>
      <c r="D112" s="5">
        <v>82</v>
      </c>
      <c r="E112" s="8">
        <f t="shared" si="5"/>
        <v>16.399999999999999</v>
      </c>
      <c r="F112" s="5">
        <v>60.572000000000003</v>
      </c>
      <c r="G112" s="5">
        <v>0</v>
      </c>
      <c r="H112" s="8">
        <f t="shared" si="6"/>
        <v>36.343200000000003</v>
      </c>
      <c r="I112" s="5">
        <v>0</v>
      </c>
      <c r="J112" s="5">
        <v>70</v>
      </c>
      <c r="K112" s="8">
        <f t="shared" si="7"/>
        <v>7</v>
      </c>
      <c r="L112" s="5">
        <v>83.5</v>
      </c>
      <c r="M112" s="8">
        <f t="shared" si="8"/>
        <v>8.35</v>
      </c>
      <c r="N112" s="8">
        <f t="shared" si="9"/>
        <v>68.093199999999996</v>
      </c>
      <c r="O112" s="5" t="s">
        <v>28</v>
      </c>
      <c r="P112" s="4"/>
    </row>
    <row r="113" spans="1:16" ht="30" customHeight="1">
      <c r="A113" s="7">
        <v>109</v>
      </c>
      <c r="B113" s="7">
        <v>2203233045</v>
      </c>
      <c r="C113" s="8" t="s">
        <v>1273</v>
      </c>
      <c r="D113" s="8">
        <v>80.599999999999994</v>
      </c>
      <c r="E113" s="8">
        <f t="shared" si="5"/>
        <v>16.12</v>
      </c>
      <c r="F113" s="8">
        <v>61.34</v>
      </c>
      <c r="G113" s="8">
        <v>0</v>
      </c>
      <c r="H113" s="8">
        <f t="shared" si="6"/>
        <v>36.804000000000002</v>
      </c>
      <c r="I113" s="8">
        <v>0</v>
      </c>
      <c r="J113" s="8">
        <v>70</v>
      </c>
      <c r="K113" s="8">
        <f t="shared" si="7"/>
        <v>7</v>
      </c>
      <c r="L113" s="8">
        <v>81</v>
      </c>
      <c r="M113" s="8">
        <f t="shared" si="8"/>
        <v>8.1</v>
      </c>
      <c r="N113" s="8">
        <f t="shared" si="9"/>
        <v>68.024000000000001</v>
      </c>
      <c r="O113" s="8" t="s">
        <v>162</v>
      </c>
      <c r="P113" s="8"/>
    </row>
    <row r="114" spans="1:16" ht="30" customHeight="1">
      <c r="A114" s="7">
        <v>110</v>
      </c>
      <c r="B114" s="9">
        <v>2203232033</v>
      </c>
      <c r="C114" s="7" t="s">
        <v>1274</v>
      </c>
      <c r="D114" s="5">
        <v>80.5</v>
      </c>
      <c r="E114" s="8">
        <f t="shared" si="5"/>
        <v>16.100000000000001</v>
      </c>
      <c r="F114" s="5">
        <v>60.628</v>
      </c>
      <c r="G114" s="5">
        <v>0</v>
      </c>
      <c r="H114" s="8">
        <f t="shared" si="6"/>
        <v>36.376800000000003</v>
      </c>
      <c r="I114" s="5">
        <v>0</v>
      </c>
      <c r="J114" s="5">
        <v>74</v>
      </c>
      <c r="K114" s="8">
        <f t="shared" si="7"/>
        <v>7.4</v>
      </c>
      <c r="L114" s="5">
        <v>81.5</v>
      </c>
      <c r="M114" s="8">
        <f t="shared" si="8"/>
        <v>8.15</v>
      </c>
      <c r="N114" s="8">
        <f t="shared" si="9"/>
        <v>68.026799999999994</v>
      </c>
      <c r="O114" s="5" t="s">
        <v>28</v>
      </c>
      <c r="P114" s="4"/>
    </row>
    <row r="115" spans="1:16" ht="30" customHeight="1">
      <c r="A115" s="7">
        <v>111</v>
      </c>
      <c r="B115" s="7">
        <v>2203233044</v>
      </c>
      <c r="C115" s="8" t="s">
        <v>1005</v>
      </c>
      <c r="D115" s="8">
        <v>80.599999999999994</v>
      </c>
      <c r="E115" s="8">
        <f t="shared" si="5"/>
        <v>16.12</v>
      </c>
      <c r="F115" s="8">
        <v>61.36</v>
      </c>
      <c r="G115" s="8">
        <v>0</v>
      </c>
      <c r="H115" s="8">
        <f t="shared" si="6"/>
        <v>36.816000000000003</v>
      </c>
      <c r="I115" s="8">
        <v>0</v>
      </c>
      <c r="J115" s="8">
        <v>70</v>
      </c>
      <c r="K115" s="8">
        <f t="shared" si="7"/>
        <v>7</v>
      </c>
      <c r="L115" s="8">
        <v>80</v>
      </c>
      <c r="M115" s="8">
        <f t="shared" si="8"/>
        <v>8</v>
      </c>
      <c r="N115" s="8">
        <f t="shared" si="9"/>
        <v>67.936000000000007</v>
      </c>
      <c r="O115" s="8" t="s">
        <v>29</v>
      </c>
      <c r="P115" s="8"/>
    </row>
    <row r="116" spans="1:16" ht="30" customHeight="1">
      <c r="A116" s="7">
        <v>112</v>
      </c>
      <c r="B116" s="7">
        <v>2203231045</v>
      </c>
      <c r="C116" s="7" t="s">
        <v>1275</v>
      </c>
      <c r="D116" s="8">
        <v>82</v>
      </c>
      <c r="E116" s="8">
        <f t="shared" si="5"/>
        <v>16.399999999999999</v>
      </c>
      <c r="F116" s="8">
        <v>62.04</v>
      </c>
      <c r="G116" s="8">
        <v>0</v>
      </c>
      <c r="H116" s="8">
        <f t="shared" si="6"/>
        <v>37.223999999999997</v>
      </c>
      <c r="I116" s="8">
        <v>0</v>
      </c>
      <c r="J116" s="8">
        <v>72</v>
      </c>
      <c r="K116" s="8">
        <f t="shared" si="7"/>
        <v>7.2</v>
      </c>
      <c r="L116" s="8">
        <v>71</v>
      </c>
      <c r="M116" s="8">
        <f t="shared" si="8"/>
        <v>7.1</v>
      </c>
      <c r="N116" s="8">
        <f t="shared" si="9"/>
        <v>67.924000000000007</v>
      </c>
      <c r="O116" s="8" t="s">
        <v>28</v>
      </c>
      <c r="P116" s="8"/>
    </row>
    <row r="117" spans="1:16" ht="30" customHeight="1">
      <c r="A117" s="7">
        <v>113</v>
      </c>
      <c r="B117" s="7">
        <v>2203233043</v>
      </c>
      <c r="C117" s="8" t="s">
        <v>1276</v>
      </c>
      <c r="D117" s="8">
        <v>75.099999999999994</v>
      </c>
      <c r="E117" s="8">
        <f t="shared" si="5"/>
        <v>15.02</v>
      </c>
      <c r="F117" s="8">
        <v>77.099999999999994</v>
      </c>
      <c r="G117" s="8">
        <v>0.6</v>
      </c>
      <c r="H117" s="8">
        <f t="shared" si="6"/>
        <v>46.62</v>
      </c>
      <c r="I117" s="8">
        <v>0.6</v>
      </c>
      <c r="J117" s="8">
        <v>70.8</v>
      </c>
      <c r="K117" s="8">
        <f t="shared" si="7"/>
        <v>7.08</v>
      </c>
      <c r="L117" s="8">
        <v>83</v>
      </c>
      <c r="M117" s="8">
        <f t="shared" si="8"/>
        <v>8.3000000000000007</v>
      </c>
      <c r="N117" s="8">
        <f t="shared" si="9"/>
        <v>77.02</v>
      </c>
      <c r="O117" s="8" t="s">
        <v>28</v>
      </c>
      <c r="P117" s="8"/>
    </row>
    <row r="118" spans="1:16" ht="30" customHeight="1">
      <c r="A118" s="7">
        <v>114</v>
      </c>
      <c r="B118" s="7">
        <v>2203231023</v>
      </c>
      <c r="C118" s="7" t="s">
        <v>1277</v>
      </c>
      <c r="D118" s="8">
        <v>80</v>
      </c>
      <c r="E118" s="8">
        <f t="shared" si="5"/>
        <v>16</v>
      </c>
      <c r="F118" s="8">
        <v>60.712000000000003</v>
      </c>
      <c r="G118" s="8">
        <v>0.3</v>
      </c>
      <c r="H118" s="8">
        <f t="shared" si="6"/>
        <v>36.607199999999999</v>
      </c>
      <c r="I118" s="8">
        <v>0.3</v>
      </c>
      <c r="J118" s="8">
        <v>70</v>
      </c>
      <c r="K118" s="8">
        <f t="shared" si="7"/>
        <v>7</v>
      </c>
      <c r="L118" s="8">
        <v>80</v>
      </c>
      <c r="M118" s="8">
        <f t="shared" si="8"/>
        <v>8</v>
      </c>
      <c r="N118" s="8">
        <f t="shared" si="9"/>
        <v>67.607200000000006</v>
      </c>
      <c r="O118" s="8" t="s">
        <v>162</v>
      </c>
      <c r="P118" s="8"/>
    </row>
    <row r="119" spans="1:16" ht="30" customHeight="1">
      <c r="A119" s="7">
        <v>115</v>
      </c>
      <c r="B119" s="9">
        <v>2203232021</v>
      </c>
      <c r="C119" s="7" t="s">
        <v>1278</v>
      </c>
      <c r="D119" s="5">
        <v>80.5</v>
      </c>
      <c r="E119" s="8">
        <f t="shared" si="5"/>
        <v>16.100000000000001</v>
      </c>
      <c r="F119" s="5">
        <v>57.856000000000002</v>
      </c>
      <c r="G119" s="5">
        <v>0</v>
      </c>
      <c r="H119" s="8">
        <f t="shared" si="6"/>
        <v>34.7136</v>
      </c>
      <c r="I119" s="5">
        <v>0</v>
      </c>
      <c r="J119" s="5">
        <v>70</v>
      </c>
      <c r="K119" s="8">
        <f t="shared" si="7"/>
        <v>7</v>
      </c>
      <c r="L119" s="5">
        <v>87.5</v>
      </c>
      <c r="M119" s="8">
        <f t="shared" si="8"/>
        <v>8.75</v>
      </c>
      <c r="N119" s="8">
        <f t="shared" si="9"/>
        <v>66.563599999999994</v>
      </c>
      <c r="O119" s="5" t="s">
        <v>28</v>
      </c>
      <c r="P119" s="4"/>
    </row>
    <row r="120" spans="1:16" ht="30" customHeight="1">
      <c r="A120" s="7">
        <v>116</v>
      </c>
      <c r="B120" s="7">
        <v>2203233050</v>
      </c>
      <c r="C120" s="8" t="s">
        <v>1279</v>
      </c>
      <c r="D120" s="8">
        <v>80</v>
      </c>
      <c r="E120" s="8">
        <f t="shared" si="5"/>
        <v>16</v>
      </c>
      <c r="F120" s="8">
        <v>75.06</v>
      </c>
      <c r="G120" s="8">
        <v>0</v>
      </c>
      <c r="H120" s="8">
        <f t="shared" si="6"/>
        <v>45.036000000000001</v>
      </c>
      <c r="I120" s="8">
        <v>0</v>
      </c>
      <c r="J120" s="8">
        <v>70</v>
      </c>
      <c r="K120" s="8">
        <f t="shared" si="7"/>
        <v>7</v>
      </c>
      <c r="L120" s="8">
        <v>81</v>
      </c>
      <c r="M120" s="8">
        <f t="shared" si="8"/>
        <v>8.1</v>
      </c>
      <c r="N120" s="8">
        <f t="shared" si="9"/>
        <v>76.135999999999996</v>
      </c>
      <c r="O120" s="8" t="s">
        <v>29</v>
      </c>
      <c r="P120" s="8"/>
    </row>
    <row r="121" spans="1:16" ht="30" customHeight="1">
      <c r="A121" s="7">
        <v>117</v>
      </c>
      <c r="B121" s="7">
        <v>2203231010</v>
      </c>
      <c r="C121" s="7" t="s">
        <v>1280</v>
      </c>
      <c r="D121" s="8">
        <v>81.3</v>
      </c>
      <c r="E121" s="8">
        <f t="shared" si="5"/>
        <v>16.260000000000002</v>
      </c>
      <c r="F121" s="8">
        <v>59.728000000000002</v>
      </c>
      <c r="G121" s="8">
        <v>0</v>
      </c>
      <c r="H121" s="8">
        <f t="shared" si="6"/>
        <v>35.836799999999997</v>
      </c>
      <c r="I121" s="8">
        <v>0</v>
      </c>
      <c r="J121" s="8">
        <v>70</v>
      </c>
      <c r="K121" s="8">
        <f t="shared" si="7"/>
        <v>7</v>
      </c>
      <c r="L121" s="8">
        <v>80</v>
      </c>
      <c r="M121" s="8">
        <f t="shared" si="8"/>
        <v>8</v>
      </c>
      <c r="N121" s="8">
        <f t="shared" si="9"/>
        <v>67.096800000000002</v>
      </c>
      <c r="O121" s="8" t="s">
        <v>162</v>
      </c>
      <c r="P121" s="8"/>
    </row>
    <row r="122" spans="1:16" ht="30" customHeight="1">
      <c r="A122" s="7">
        <v>118</v>
      </c>
      <c r="B122" s="7">
        <v>2203231007</v>
      </c>
      <c r="C122" s="7" t="s">
        <v>1281</v>
      </c>
      <c r="D122" s="8">
        <v>83.1</v>
      </c>
      <c r="E122" s="8">
        <f t="shared" si="5"/>
        <v>16.62</v>
      </c>
      <c r="F122" s="8">
        <v>56.223999999999997</v>
      </c>
      <c r="G122" s="8">
        <v>0</v>
      </c>
      <c r="H122" s="8">
        <f t="shared" si="6"/>
        <v>33.734400000000001</v>
      </c>
      <c r="I122" s="8">
        <v>0</v>
      </c>
      <c r="J122" s="8">
        <v>72</v>
      </c>
      <c r="K122" s="8">
        <f t="shared" si="7"/>
        <v>7.2</v>
      </c>
      <c r="L122" s="8">
        <v>94</v>
      </c>
      <c r="M122" s="8">
        <f t="shared" si="8"/>
        <v>9.4</v>
      </c>
      <c r="N122" s="8">
        <f t="shared" si="9"/>
        <v>66.954400000000007</v>
      </c>
      <c r="O122" s="8" t="s">
        <v>29</v>
      </c>
      <c r="P122" s="8"/>
    </row>
    <row r="123" spans="1:16" ht="30" customHeight="1">
      <c r="A123" s="7">
        <v>119</v>
      </c>
      <c r="B123" s="9">
        <v>2203232040</v>
      </c>
      <c r="C123" s="7" t="s">
        <v>1282</v>
      </c>
      <c r="D123" s="5">
        <v>80.5</v>
      </c>
      <c r="E123" s="8">
        <f t="shared" si="5"/>
        <v>16.100000000000001</v>
      </c>
      <c r="F123" s="5">
        <v>59.707999999999998</v>
      </c>
      <c r="G123" s="5">
        <v>0</v>
      </c>
      <c r="H123" s="8">
        <f t="shared" si="6"/>
        <v>35.824800000000003</v>
      </c>
      <c r="I123" s="5">
        <v>0</v>
      </c>
      <c r="J123" s="5">
        <v>70</v>
      </c>
      <c r="K123" s="8">
        <f t="shared" si="7"/>
        <v>7</v>
      </c>
      <c r="L123" s="5">
        <v>80</v>
      </c>
      <c r="M123" s="8">
        <f t="shared" si="8"/>
        <v>8</v>
      </c>
      <c r="N123" s="8">
        <f t="shared" si="9"/>
        <v>66.924800000000005</v>
      </c>
      <c r="O123" s="5" t="s">
        <v>28</v>
      </c>
      <c r="P123" s="4"/>
    </row>
    <row r="124" spans="1:16" ht="30" customHeight="1">
      <c r="A124" s="7">
        <v>120</v>
      </c>
      <c r="B124" s="9">
        <v>2203232049</v>
      </c>
      <c r="C124" s="7" t="s">
        <v>1283</v>
      </c>
      <c r="D124" s="5">
        <v>80</v>
      </c>
      <c r="E124" s="8">
        <f t="shared" si="5"/>
        <v>16</v>
      </c>
      <c r="F124" s="5">
        <v>59.832999999999998</v>
      </c>
      <c r="G124" s="5">
        <v>0</v>
      </c>
      <c r="H124" s="8">
        <f t="shared" si="6"/>
        <v>35.899799999999999</v>
      </c>
      <c r="I124" s="5">
        <v>0</v>
      </c>
      <c r="J124" s="5">
        <v>70</v>
      </c>
      <c r="K124" s="8">
        <f t="shared" si="7"/>
        <v>7</v>
      </c>
      <c r="L124" s="5">
        <v>80</v>
      </c>
      <c r="M124" s="8">
        <f t="shared" si="8"/>
        <v>8</v>
      </c>
      <c r="N124" s="8">
        <f t="shared" si="9"/>
        <v>66.899799999999999</v>
      </c>
      <c r="O124" s="5" t="s">
        <v>28</v>
      </c>
      <c r="P124" s="4"/>
    </row>
    <row r="125" spans="1:16" ht="30" customHeight="1">
      <c r="A125" s="7">
        <v>121</v>
      </c>
      <c r="B125" s="7">
        <v>2203231035</v>
      </c>
      <c r="C125" s="7" t="s">
        <v>1284</v>
      </c>
      <c r="D125" s="8">
        <v>81.8</v>
      </c>
      <c r="E125" s="8">
        <f t="shared" si="5"/>
        <v>16.36</v>
      </c>
      <c r="F125" s="8">
        <v>61</v>
      </c>
      <c r="G125" s="8">
        <v>0</v>
      </c>
      <c r="H125" s="8">
        <f t="shared" si="6"/>
        <v>36.6</v>
      </c>
      <c r="I125" s="8">
        <v>0</v>
      </c>
      <c r="J125" s="8">
        <v>58</v>
      </c>
      <c r="K125" s="8">
        <f t="shared" si="7"/>
        <v>5.8</v>
      </c>
      <c r="L125" s="8">
        <v>80</v>
      </c>
      <c r="M125" s="8">
        <f t="shared" si="8"/>
        <v>8</v>
      </c>
      <c r="N125" s="8">
        <f t="shared" si="9"/>
        <v>66.760000000000005</v>
      </c>
      <c r="O125" s="8" t="s">
        <v>28</v>
      </c>
      <c r="P125" s="8"/>
    </row>
    <row r="126" spans="1:16" ht="30" customHeight="1">
      <c r="A126" s="7">
        <v>122</v>
      </c>
      <c r="B126" s="7">
        <v>2203233028</v>
      </c>
      <c r="C126" s="8" t="s">
        <v>631</v>
      </c>
      <c r="D126" s="8">
        <v>81.099999999999994</v>
      </c>
      <c r="E126" s="8">
        <f t="shared" si="5"/>
        <v>16.22</v>
      </c>
      <c r="F126" s="8">
        <v>58.96</v>
      </c>
      <c r="G126" s="8">
        <v>0</v>
      </c>
      <c r="H126" s="8">
        <f t="shared" si="6"/>
        <v>35.375999999999998</v>
      </c>
      <c r="I126" s="8">
        <v>0</v>
      </c>
      <c r="J126" s="8">
        <v>70</v>
      </c>
      <c r="K126" s="8">
        <f t="shared" si="7"/>
        <v>7</v>
      </c>
      <c r="L126" s="8">
        <v>80</v>
      </c>
      <c r="M126" s="8">
        <f t="shared" si="8"/>
        <v>8</v>
      </c>
      <c r="N126" s="8">
        <f t="shared" si="9"/>
        <v>66.596000000000004</v>
      </c>
      <c r="O126" s="8" t="s">
        <v>28</v>
      </c>
      <c r="P126" s="8"/>
    </row>
    <row r="127" spans="1:16" ht="30" customHeight="1">
      <c r="A127" s="7">
        <v>123</v>
      </c>
      <c r="B127" s="9">
        <v>2203232044</v>
      </c>
      <c r="C127" s="7" t="s">
        <v>1285</v>
      </c>
      <c r="D127" s="5">
        <v>82.5</v>
      </c>
      <c r="E127" s="8">
        <f t="shared" si="5"/>
        <v>16.5</v>
      </c>
      <c r="F127" s="8">
        <v>55.112000000000002</v>
      </c>
      <c r="G127" s="5">
        <v>0</v>
      </c>
      <c r="H127" s="8">
        <f t="shared" si="6"/>
        <v>33.0672</v>
      </c>
      <c r="I127" s="5">
        <v>0</v>
      </c>
      <c r="J127" s="5">
        <v>90</v>
      </c>
      <c r="K127" s="8">
        <f t="shared" si="7"/>
        <v>9</v>
      </c>
      <c r="L127" s="5">
        <v>80</v>
      </c>
      <c r="M127" s="8">
        <f t="shared" si="8"/>
        <v>8</v>
      </c>
      <c r="N127" s="8">
        <f t="shared" si="9"/>
        <v>66.5672</v>
      </c>
      <c r="O127" s="8" t="s">
        <v>28</v>
      </c>
      <c r="P127" s="4"/>
    </row>
    <row r="128" spans="1:16" ht="30" customHeight="1">
      <c r="A128" s="7">
        <v>124</v>
      </c>
      <c r="B128" s="7">
        <v>2203233049</v>
      </c>
      <c r="C128" s="8" t="s">
        <v>1286</v>
      </c>
      <c r="D128" s="8">
        <v>81.099999999999994</v>
      </c>
      <c r="E128" s="8">
        <f t="shared" si="5"/>
        <v>16.22</v>
      </c>
      <c r="F128" s="8">
        <v>58.72</v>
      </c>
      <c r="G128" s="8">
        <v>0.04</v>
      </c>
      <c r="H128" s="8">
        <f t="shared" si="6"/>
        <v>35.256</v>
      </c>
      <c r="I128" s="8">
        <v>0.04</v>
      </c>
      <c r="J128" s="8">
        <v>70.5</v>
      </c>
      <c r="K128" s="8">
        <f t="shared" si="7"/>
        <v>7.05</v>
      </c>
      <c r="L128" s="8">
        <v>80.5</v>
      </c>
      <c r="M128" s="8">
        <f t="shared" si="8"/>
        <v>8.0500000000000007</v>
      </c>
      <c r="N128" s="8">
        <f t="shared" si="9"/>
        <v>66.575999999999993</v>
      </c>
      <c r="O128" s="8" t="s">
        <v>28</v>
      </c>
      <c r="P128" s="8"/>
    </row>
    <row r="129" spans="1:16" ht="30" customHeight="1">
      <c r="A129" s="7">
        <v>125</v>
      </c>
      <c r="B129" s="7">
        <v>2203231030</v>
      </c>
      <c r="C129" s="7" t="s">
        <v>1287</v>
      </c>
      <c r="D129" s="8">
        <v>80.3</v>
      </c>
      <c r="E129" s="8">
        <f t="shared" si="5"/>
        <v>16.059999999999999</v>
      </c>
      <c r="F129" s="8">
        <v>57.904000000000003</v>
      </c>
      <c r="G129" s="8">
        <v>0.23</v>
      </c>
      <c r="H129" s="8">
        <f t="shared" si="6"/>
        <v>34.880400000000002</v>
      </c>
      <c r="I129" s="8">
        <v>0</v>
      </c>
      <c r="J129" s="8">
        <v>70</v>
      </c>
      <c r="K129" s="8">
        <f t="shared" si="7"/>
        <v>7</v>
      </c>
      <c r="L129" s="8">
        <v>83</v>
      </c>
      <c r="M129" s="8">
        <f t="shared" si="8"/>
        <v>8.3000000000000007</v>
      </c>
      <c r="N129" s="8">
        <f t="shared" si="9"/>
        <v>66.240399999999994</v>
      </c>
      <c r="O129" s="8" t="s">
        <v>28</v>
      </c>
      <c r="P129" s="8"/>
    </row>
    <row r="130" spans="1:16" ht="30" customHeight="1">
      <c r="A130" s="7">
        <v>126</v>
      </c>
      <c r="B130" s="7">
        <v>2203233046</v>
      </c>
      <c r="C130" s="8" t="s">
        <v>1288</v>
      </c>
      <c r="D130" s="8">
        <v>82.8</v>
      </c>
      <c r="E130" s="8">
        <f t="shared" si="5"/>
        <v>16.559999999999999</v>
      </c>
      <c r="F130" s="8">
        <v>57.43</v>
      </c>
      <c r="G130" s="8">
        <v>0.06</v>
      </c>
      <c r="H130" s="8">
        <f t="shared" si="6"/>
        <v>34.494</v>
      </c>
      <c r="I130" s="8">
        <v>0.06</v>
      </c>
      <c r="J130" s="8">
        <v>70.599999999999994</v>
      </c>
      <c r="K130" s="8">
        <f t="shared" si="7"/>
        <v>7.06</v>
      </c>
      <c r="L130" s="8">
        <v>81</v>
      </c>
      <c r="M130" s="8">
        <f t="shared" si="8"/>
        <v>8.1</v>
      </c>
      <c r="N130" s="8">
        <f t="shared" si="9"/>
        <v>66.213999999999999</v>
      </c>
      <c r="O130" s="8" t="s">
        <v>28</v>
      </c>
      <c r="P130" s="8"/>
    </row>
    <row r="131" spans="1:16" ht="30" customHeight="1">
      <c r="A131" s="7">
        <v>127</v>
      </c>
      <c r="B131" s="9">
        <v>2203232017</v>
      </c>
      <c r="C131" s="7" t="s">
        <v>1289</v>
      </c>
      <c r="D131" s="5">
        <v>80</v>
      </c>
      <c r="E131" s="8">
        <f t="shared" si="5"/>
        <v>16</v>
      </c>
      <c r="F131" s="5">
        <v>57.707999999999998</v>
      </c>
      <c r="G131" s="5">
        <v>0</v>
      </c>
      <c r="H131" s="8">
        <f t="shared" si="6"/>
        <v>34.6248</v>
      </c>
      <c r="I131" s="5">
        <v>0</v>
      </c>
      <c r="J131" s="5">
        <v>70</v>
      </c>
      <c r="K131" s="8">
        <f t="shared" si="7"/>
        <v>7</v>
      </c>
      <c r="L131" s="5">
        <v>80.5</v>
      </c>
      <c r="M131" s="8">
        <f t="shared" si="8"/>
        <v>8.0500000000000007</v>
      </c>
      <c r="N131" s="8">
        <f t="shared" si="9"/>
        <v>65.674800000000005</v>
      </c>
      <c r="O131" s="5" t="s">
        <v>29</v>
      </c>
      <c r="P131" s="4"/>
    </row>
    <row r="132" spans="1:16" ht="30" customHeight="1">
      <c r="A132" s="7">
        <v>128</v>
      </c>
      <c r="B132" s="7">
        <v>2203231046</v>
      </c>
      <c r="C132" s="7" t="s">
        <v>1290</v>
      </c>
      <c r="D132" s="8">
        <v>71</v>
      </c>
      <c r="E132" s="8">
        <f t="shared" si="5"/>
        <v>14.2</v>
      </c>
      <c r="F132" s="8">
        <v>60.28</v>
      </c>
      <c r="G132" s="8">
        <v>0</v>
      </c>
      <c r="H132" s="8">
        <f t="shared" si="6"/>
        <v>36.167999999999999</v>
      </c>
      <c r="I132" s="8">
        <v>0</v>
      </c>
      <c r="J132" s="8">
        <v>71</v>
      </c>
      <c r="K132" s="8">
        <f t="shared" si="7"/>
        <v>7.1</v>
      </c>
      <c r="L132" s="8">
        <v>82</v>
      </c>
      <c r="M132" s="8">
        <f t="shared" si="8"/>
        <v>8.1999999999999993</v>
      </c>
      <c r="N132" s="8">
        <f t="shared" si="9"/>
        <v>65.668000000000006</v>
      </c>
      <c r="O132" s="8" t="s">
        <v>28</v>
      </c>
      <c r="P132" s="8"/>
    </row>
    <row r="133" spans="1:16" ht="30" customHeight="1">
      <c r="A133" s="7">
        <v>129</v>
      </c>
      <c r="B133" s="7">
        <v>2203231049</v>
      </c>
      <c r="C133" s="7" t="s">
        <v>1291</v>
      </c>
      <c r="D133" s="8">
        <v>80</v>
      </c>
      <c r="E133" s="8">
        <f t="shared" si="5"/>
        <v>16</v>
      </c>
      <c r="F133" s="8">
        <v>57.6</v>
      </c>
      <c r="G133" s="8">
        <v>0</v>
      </c>
      <c r="H133" s="8">
        <f t="shared" si="6"/>
        <v>34.56</v>
      </c>
      <c r="I133" s="8">
        <v>0</v>
      </c>
      <c r="J133" s="8">
        <v>70</v>
      </c>
      <c r="K133" s="8">
        <f t="shared" si="7"/>
        <v>7</v>
      </c>
      <c r="L133" s="8">
        <v>80</v>
      </c>
      <c r="M133" s="8">
        <f t="shared" si="8"/>
        <v>8</v>
      </c>
      <c r="N133" s="8">
        <f t="shared" si="9"/>
        <v>65.56</v>
      </c>
      <c r="O133" s="8" t="s">
        <v>28</v>
      </c>
      <c r="P133" s="8"/>
    </row>
    <row r="134" spans="1:16" ht="30" customHeight="1">
      <c r="A134" s="7">
        <v>130</v>
      </c>
      <c r="B134" s="7">
        <v>2203233011</v>
      </c>
      <c r="C134" s="8" t="s">
        <v>1292</v>
      </c>
      <c r="D134" s="8">
        <v>87.6</v>
      </c>
      <c r="E134" s="8">
        <f t="shared" ref="E134:E148" si="10">D134*0.2</f>
        <v>17.52</v>
      </c>
      <c r="F134" s="8">
        <v>53.05</v>
      </c>
      <c r="G134" s="8">
        <v>0</v>
      </c>
      <c r="H134" s="8">
        <f t="shared" ref="H134:H148" si="11">(F134+G134)*0.6</f>
        <v>31.83</v>
      </c>
      <c r="I134" s="8">
        <v>0</v>
      </c>
      <c r="J134" s="8">
        <v>71</v>
      </c>
      <c r="K134" s="8">
        <f t="shared" ref="K134:K148" si="12">J134*0.1</f>
        <v>7.1</v>
      </c>
      <c r="L134" s="8">
        <v>83.5</v>
      </c>
      <c r="M134" s="8">
        <f t="shared" ref="M134:M148" si="13">L134*0.1</f>
        <v>8.35</v>
      </c>
      <c r="N134" s="8">
        <f t="shared" ref="N134:N148" si="14">E134+H134+K134+M134</f>
        <v>64.8</v>
      </c>
      <c r="O134" s="8" t="s">
        <v>28</v>
      </c>
      <c r="P134" s="8"/>
    </row>
    <row r="135" spans="1:16" ht="30" customHeight="1">
      <c r="A135" s="7">
        <v>131</v>
      </c>
      <c r="B135" s="9">
        <v>2203232011</v>
      </c>
      <c r="C135" s="7" t="s">
        <v>1293</v>
      </c>
      <c r="D135" s="5">
        <v>80.5</v>
      </c>
      <c r="E135" s="8">
        <f t="shared" si="10"/>
        <v>16.100000000000001</v>
      </c>
      <c r="F135" s="5">
        <v>69.400000000000006</v>
      </c>
      <c r="G135" s="5">
        <v>0</v>
      </c>
      <c r="H135" s="8">
        <f t="shared" si="11"/>
        <v>41.64</v>
      </c>
      <c r="I135" s="5">
        <v>0</v>
      </c>
      <c r="J135" s="5">
        <v>70</v>
      </c>
      <c r="K135" s="8">
        <f t="shared" si="12"/>
        <v>7</v>
      </c>
      <c r="L135" s="5">
        <v>83</v>
      </c>
      <c r="M135" s="8">
        <f t="shared" si="13"/>
        <v>8.3000000000000007</v>
      </c>
      <c r="N135" s="8">
        <f t="shared" si="14"/>
        <v>73.040000000000006</v>
      </c>
      <c r="O135" s="5" t="s">
        <v>28</v>
      </c>
      <c r="P135" s="4"/>
    </row>
    <row r="136" spans="1:16" ht="30" customHeight="1">
      <c r="A136" s="7">
        <v>132</v>
      </c>
      <c r="B136" s="9">
        <v>2203232047</v>
      </c>
      <c r="C136" s="7" t="s">
        <v>1294</v>
      </c>
      <c r="D136" s="5">
        <v>80.5</v>
      </c>
      <c r="E136" s="8">
        <f t="shared" si="10"/>
        <v>16.100000000000001</v>
      </c>
      <c r="F136" s="5">
        <v>69.25</v>
      </c>
      <c r="G136" s="5">
        <v>0</v>
      </c>
      <c r="H136" s="8">
        <f t="shared" si="11"/>
        <v>41.55</v>
      </c>
      <c r="I136" s="5">
        <v>0</v>
      </c>
      <c r="J136" s="5">
        <v>70</v>
      </c>
      <c r="K136" s="8">
        <f t="shared" si="12"/>
        <v>7</v>
      </c>
      <c r="L136" s="5">
        <v>83</v>
      </c>
      <c r="M136" s="8">
        <f t="shared" si="13"/>
        <v>8.3000000000000007</v>
      </c>
      <c r="N136" s="8">
        <f t="shared" si="14"/>
        <v>72.95</v>
      </c>
      <c r="O136" s="5" t="s">
        <v>28</v>
      </c>
      <c r="P136" s="4"/>
    </row>
    <row r="137" spans="1:16" ht="30" customHeight="1">
      <c r="A137" s="7">
        <v>133</v>
      </c>
      <c r="B137" s="7">
        <v>2203231038</v>
      </c>
      <c r="C137" s="7" t="s">
        <v>1295</v>
      </c>
      <c r="D137" s="8">
        <v>70</v>
      </c>
      <c r="E137" s="8">
        <f t="shared" si="10"/>
        <v>14</v>
      </c>
      <c r="F137" s="8">
        <v>61</v>
      </c>
      <c r="G137" s="8">
        <v>0</v>
      </c>
      <c r="H137" s="8">
        <f t="shared" si="11"/>
        <v>36.6</v>
      </c>
      <c r="I137" s="8">
        <v>0</v>
      </c>
      <c r="J137" s="8">
        <v>70</v>
      </c>
      <c r="K137" s="8">
        <f t="shared" si="12"/>
        <v>7</v>
      </c>
      <c r="L137" s="8">
        <v>70</v>
      </c>
      <c r="M137" s="8">
        <f t="shared" si="13"/>
        <v>7</v>
      </c>
      <c r="N137" s="8">
        <f t="shared" si="14"/>
        <v>64.599999999999994</v>
      </c>
      <c r="O137" s="8" t="s">
        <v>162</v>
      </c>
      <c r="P137" s="8"/>
    </row>
    <row r="138" spans="1:16" ht="30" customHeight="1">
      <c r="A138" s="7">
        <v>134</v>
      </c>
      <c r="B138" s="7">
        <v>2203231006</v>
      </c>
      <c r="C138" s="7" t="s">
        <v>1296</v>
      </c>
      <c r="D138" s="8">
        <v>80</v>
      </c>
      <c r="E138" s="8">
        <f t="shared" si="10"/>
        <v>16</v>
      </c>
      <c r="F138" s="8">
        <v>54.46</v>
      </c>
      <c r="G138" s="8">
        <v>0</v>
      </c>
      <c r="H138" s="8">
        <f t="shared" si="11"/>
        <v>32.676000000000002</v>
      </c>
      <c r="I138" s="8">
        <v>0</v>
      </c>
      <c r="J138" s="8">
        <v>78</v>
      </c>
      <c r="K138" s="8">
        <f t="shared" si="12"/>
        <v>7.8</v>
      </c>
      <c r="L138" s="8">
        <v>78</v>
      </c>
      <c r="M138" s="8">
        <f t="shared" si="13"/>
        <v>7.8</v>
      </c>
      <c r="N138" s="8">
        <f t="shared" si="14"/>
        <v>64.275999999999996</v>
      </c>
      <c r="O138" s="8" t="s">
        <v>162</v>
      </c>
      <c r="P138" s="8"/>
    </row>
    <row r="139" spans="1:16" ht="30" customHeight="1">
      <c r="A139" s="7">
        <v>135</v>
      </c>
      <c r="B139" s="9">
        <v>2203232010</v>
      </c>
      <c r="C139" s="7" t="s">
        <v>1297</v>
      </c>
      <c r="D139" s="5">
        <v>80.5</v>
      </c>
      <c r="E139" s="8">
        <f t="shared" si="10"/>
        <v>16.100000000000001</v>
      </c>
      <c r="F139" s="5">
        <v>56.247999999999998</v>
      </c>
      <c r="G139" s="5">
        <v>0</v>
      </c>
      <c r="H139" s="8">
        <f t="shared" si="11"/>
        <v>33.748800000000003</v>
      </c>
      <c r="I139" s="5">
        <v>0</v>
      </c>
      <c r="J139" s="5">
        <v>81</v>
      </c>
      <c r="K139" s="8">
        <f t="shared" si="12"/>
        <v>8.1</v>
      </c>
      <c r="L139" s="5">
        <v>80.5</v>
      </c>
      <c r="M139" s="8">
        <f t="shared" si="13"/>
        <v>8.0500000000000007</v>
      </c>
      <c r="N139" s="8">
        <f t="shared" si="14"/>
        <v>65.998800000000003</v>
      </c>
      <c r="O139" s="5" t="s">
        <v>28</v>
      </c>
      <c r="P139" s="4"/>
    </row>
    <row r="140" spans="1:16" ht="30" customHeight="1">
      <c r="A140" s="7">
        <v>136</v>
      </c>
      <c r="B140" s="7">
        <v>2203231017</v>
      </c>
      <c r="C140" s="7" t="s">
        <v>1298</v>
      </c>
      <c r="D140" s="8">
        <v>71.3</v>
      </c>
      <c r="E140" s="8">
        <f t="shared" si="10"/>
        <v>14.26</v>
      </c>
      <c r="F140" s="8">
        <v>58.24</v>
      </c>
      <c r="G140" s="8">
        <v>-0.4</v>
      </c>
      <c r="H140" s="8">
        <f t="shared" si="11"/>
        <v>34.704000000000001</v>
      </c>
      <c r="I140" s="8">
        <v>0</v>
      </c>
      <c r="J140" s="8">
        <v>70.5</v>
      </c>
      <c r="K140" s="8">
        <f t="shared" si="12"/>
        <v>7.05</v>
      </c>
      <c r="L140" s="8">
        <v>79</v>
      </c>
      <c r="M140" s="8">
        <f t="shared" si="13"/>
        <v>7.9</v>
      </c>
      <c r="N140" s="8">
        <f t="shared" si="14"/>
        <v>63.914000000000001</v>
      </c>
      <c r="O140" s="8" t="s">
        <v>28</v>
      </c>
      <c r="P140" s="8"/>
    </row>
    <row r="141" spans="1:16" ht="30" customHeight="1">
      <c r="A141" s="7">
        <v>137</v>
      </c>
      <c r="B141" s="7">
        <v>2203233023</v>
      </c>
      <c r="C141" s="8" t="s">
        <v>1299</v>
      </c>
      <c r="D141" s="8">
        <v>80</v>
      </c>
      <c r="E141" s="8">
        <f t="shared" si="10"/>
        <v>16</v>
      </c>
      <c r="F141" s="8">
        <v>54.54</v>
      </c>
      <c r="G141" s="8">
        <v>0</v>
      </c>
      <c r="H141" s="8">
        <f t="shared" si="11"/>
        <v>32.723999999999997</v>
      </c>
      <c r="I141" s="8">
        <v>0</v>
      </c>
      <c r="J141" s="8">
        <v>70</v>
      </c>
      <c r="K141" s="8">
        <f t="shared" si="12"/>
        <v>7</v>
      </c>
      <c r="L141" s="8">
        <v>80.5</v>
      </c>
      <c r="M141" s="8">
        <f t="shared" si="13"/>
        <v>8.0500000000000007</v>
      </c>
      <c r="N141" s="8">
        <f t="shared" si="14"/>
        <v>63.774000000000001</v>
      </c>
      <c r="O141" s="8"/>
      <c r="P141" s="8"/>
    </row>
    <row r="142" spans="1:16" ht="30" customHeight="1">
      <c r="A142" s="7">
        <v>138</v>
      </c>
      <c r="B142" s="7">
        <v>2203231050</v>
      </c>
      <c r="C142" s="7" t="s">
        <v>1300</v>
      </c>
      <c r="D142" s="8">
        <v>80.8</v>
      </c>
      <c r="E142" s="8">
        <f t="shared" si="10"/>
        <v>16.16</v>
      </c>
      <c r="F142" s="8">
        <v>55.08</v>
      </c>
      <c r="G142" s="8">
        <v>0</v>
      </c>
      <c r="H142" s="8">
        <f t="shared" si="11"/>
        <v>33.048000000000002</v>
      </c>
      <c r="I142" s="8">
        <v>0</v>
      </c>
      <c r="J142" s="8">
        <v>70</v>
      </c>
      <c r="K142" s="8">
        <f t="shared" si="12"/>
        <v>7</v>
      </c>
      <c r="L142" s="8">
        <v>70</v>
      </c>
      <c r="M142" s="8">
        <f t="shared" si="13"/>
        <v>7</v>
      </c>
      <c r="N142" s="8">
        <f t="shared" si="14"/>
        <v>63.207999999999998</v>
      </c>
      <c r="O142" s="8" t="s">
        <v>28</v>
      </c>
      <c r="P142" s="8"/>
    </row>
    <row r="143" spans="1:16" ht="30" customHeight="1">
      <c r="A143" s="7">
        <v>139</v>
      </c>
      <c r="B143" s="7">
        <v>2203231032</v>
      </c>
      <c r="C143" s="7" t="s">
        <v>1301</v>
      </c>
      <c r="D143" s="8">
        <v>70</v>
      </c>
      <c r="E143" s="8">
        <f t="shared" si="10"/>
        <v>14</v>
      </c>
      <c r="F143" s="8">
        <v>58.968000000000004</v>
      </c>
      <c r="G143" s="8">
        <v>-1</v>
      </c>
      <c r="H143" s="8">
        <f t="shared" si="11"/>
        <v>34.780799999999999</v>
      </c>
      <c r="I143" s="8">
        <v>0</v>
      </c>
      <c r="J143" s="8">
        <v>70</v>
      </c>
      <c r="K143" s="8">
        <f t="shared" si="12"/>
        <v>7</v>
      </c>
      <c r="L143" s="8">
        <v>70</v>
      </c>
      <c r="M143" s="8">
        <f t="shared" si="13"/>
        <v>7</v>
      </c>
      <c r="N143" s="8">
        <f t="shared" si="14"/>
        <v>62.780799999999999</v>
      </c>
      <c r="O143" s="8" t="s">
        <v>28</v>
      </c>
      <c r="P143" s="8"/>
    </row>
    <row r="144" spans="1:16" ht="30" customHeight="1">
      <c r="A144" s="7">
        <v>140</v>
      </c>
      <c r="B144" s="7">
        <v>2203233012</v>
      </c>
      <c r="C144" s="8" t="s">
        <v>1302</v>
      </c>
      <c r="D144" s="8">
        <v>80</v>
      </c>
      <c r="E144" s="8">
        <f t="shared" si="10"/>
        <v>16</v>
      </c>
      <c r="F144" s="8">
        <v>50.688000000000002</v>
      </c>
      <c r="G144" s="8">
        <v>0</v>
      </c>
      <c r="H144" s="8">
        <f t="shared" si="11"/>
        <v>30.412800000000001</v>
      </c>
      <c r="I144" s="8">
        <v>0</v>
      </c>
      <c r="J144" s="8">
        <v>70.5</v>
      </c>
      <c r="K144" s="8">
        <f t="shared" si="12"/>
        <v>7.05</v>
      </c>
      <c r="L144" s="8">
        <v>80</v>
      </c>
      <c r="M144" s="8">
        <f t="shared" si="13"/>
        <v>8</v>
      </c>
      <c r="N144" s="8">
        <f t="shared" si="14"/>
        <v>61.462800000000001</v>
      </c>
      <c r="O144" s="8" t="s">
        <v>29</v>
      </c>
      <c r="P144" s="8"/>
    </row>
    <row r="145" spans="1:16" ht="30" customHeight="1">
      <c r="A145" s="7">
        <v>141</v>
      </c>
      <c r="B145" s="7">
        <v>2203231042</v>
      </c>
      <c r="C145" s="7" t="s">
        <v>1303</v>
      </c>
      <c r="D145" s="8">
        <v>81.8</v>
      </c>
      <c r="E145" s="8">
        <f t="shared" si="10"/>
        <v>16.36</v>
      </c>
      <c r="F145" s="8">
        <v>52.6</v>
      </c>
      <c r="G145" s="8">
        <v>0.23</v>
      </c>
      <c r="H145" s="8">
        <f t="shared" si="11"/>
        <v>31.698</v>
      </c>
      <c r="I145" s="8">
        <v>0.23</v>
      </c>
      <c r="J145" s="8">
        <v>70</v>
      </c>
      <c r="K145" s="8">
        <f t="shared" si="12"/>
        <v>7</v>
      </c>
      <c r="L145" s="8">
        <v>76</v>
      </c>
      <c r="M145" s="8">
        <f t="shared" si="13"/>
        <v>7.6</v>
      </c>
      <c r="N145" s="8">
        <f t="shared" si="14"/>
        <v>62.658000000000001</v>
      </c>
      <c r="O145" s="8" t="s">
        <v>28</v>
      </c>
      <c r="P145" s="8"/>
    </row>
    <row r="146" spans="1:16" ht="30" customHeight="1">
      <c r="A146" s="7">
        <v>142</v>
      </c>
      <c r="B146" s="7">
        <v>2203233013</v>
      </c>
      <c r="C146" s="8" t="s">
        <v>479</v>
      </c>
      <c r="D146" s="8">
        <v>81.099999999999994</v>
      </c>
      <c r="E146" s="8">
        <f t="shared" si="10"/>
        <v>16.22</v>
      </c>
      <c r="F146" s="8">
        <v>51.56</v>
      </c>
      <c r="G146" s="8">
        <v>0</v>
      </c>
      <c r="H146" s="8">
        <f t="shared" si="11"/>
        <v>30.936</v>
      </c>
      <c r="I146" s="8">
        <v>0</v>
      </c>
      <c r="J146" s="8">
        <v>70</v>
      </c>
      <c r="K146" s="8">
        <f t="shared" si="12"/>
        <v>7</v>
      </c>
      <c r="L146" s="8">
        <v>82</v>
      </c>
      <c r="M146" s="8">
        <f t="shared" si="13"/>
        <v>8.1999999999999993</v>
      </c>
      <c r="N146" s="8">
        <f t="shared" si="14"/>
        <v>62.356000000000002</v>
      </c>
      <c r="O146" s="8" t="s">
        <v>28</v>
      </c>
      <c r="P146" s="8"/>
    </row>
    <row r="147" spans="1:16" ht="30" customHeight="1">
      <c r="A147" s="7">
        <v>143</v>
      </c>
      <c r="B147" s="7">
        <v>2203233039</v>
      </c>
      <c r="C147" s="8" t="s">
        <v>1304</v>
      </c>
      <c r="D147" s="8">
        <v>80.599999999999994</v>
      </c>
      <c r="E147" s="8">
        <f t="shared" si="10"/>
        <v>16.12</v>
      </c>
      <c r="F147" s="8">
        <v>65.3</v>
      </c>
      <c r="G147" s="8">
        <v>0</v>
      </c>
      <c r="H147" s="8">
        <f t="shared" si="11"/>
        <v>39.18</v>
      </c>
      <c r="I147" s="8">
        <v>0</v>
      </c>
      <c r="J147" s="8">
        <v>70</v>
      </c>
      <c r="K147" s="8">
        <f t="shared" si="12"/>
        <v>7</v>
      </c>
      <c r="L147" s="8">
        <v>70</v>
      </c>
      <c r="M147" s="8">
        <f t="shared" si="13"/>
        <v>7</v>
      </c>
      <c r="N147" s="8">
        <f t="shared" si="14"/>
        <v>69.3</v>
      </c>
      <c r="O147" s="8" t="s">
        <v>28</v>
      </c>
      <c r="P147" s="8"/>
    </row>
    <row r="148" spans="1:16" ht="30" customHeight="1">
      <c r="A148" s="7">
        <v>144</v>
      </c>
      <c r="B148" s="7">
        <v>2203231033</v>
      </c>
      <c r="C148" s="7" t="s">
        <v>1305</v>
      </c>
      <c r="D148" s="8">
        <v>70</v>
      </c>
      <c r="E148" s="8">
        <f t="shared" si="10"/>
        <v>14</v>
      </c>
      <c r="F148" s="8">
        <v>48</v>
      </c>
      <c r="G148" s="8">
        <v>0</v>
      </c>
      <c r="H148" s="8">
        <f t="shared" si="11"/>
        <v>28.8</v>
      </c>
      <c r="I148" s="8">
        <v>0</v>
      </c>
      <c r="J148" s="8">
        <v>70</v>
      </c>
      <c r="K148" s="8">
        <f t="shared" si="12"/>
        <v>7</v>
      </c>
      <c r="L148" s="8">
        <v>70</v>
      </c>
      <c r="M148" s="8">
        <f t="shared" si="13"/>
        <v>7</v>
      </c>
      <c r="N148" s="8">
        <f t="shared" si="14"/>
        <v>56.8</v>
      </c>
      <c r="O148" s="8" t="s">
        <v>28</v>
      </c>
      <c r="P148" s="8"/>
    </row>
  </sheetData>
  <mergeCells count="10">
    <mergeCell ref="A1:P1"/>
    <mergeCell ref="A2:P2"/>
    <mergeCell ref="D3:E3"/>
    <mergeCell ref="F3:H3"/>
    <mergeCell ref="J3:K3"/>
    <mergeCell ref="L3:M3"/>
    <mergeCell ref="A3:A4"/>
    <mergeCell ref="B3:B4"/>
    <mergeCell ref="C3:C4"/>
    <mergeCell ref="I3:I4"/>
  </mergeCells>
  <phoneticPr fontId="2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20材科</vt:lpstr>
      <vt:lpstr>20工程</vt:lpstr>
      <vt:lpstr>20器件</vt:lpstr>
      <vt:lpstr>21材科</vt:lpstr>
      <vt:lpstr>21工程</vt:lpstr>
      <vt:lpstr>21器件</vt:lpstr>
      <vt:lpstr>22材科</vt:lpstr>
      <vt:lpstr>22工程 </vt:lpstr>
      <vt:lpstr>22器件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2006-09-16T00:00:00Z</dcterms:created>
  <dcterms:modified xsi:type="dcterms:W3CDTF">2023-10-23T09:55:36Z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9D3295FC3A6C42F98C72AE4D42ECA6D5_12</vt:lpwstr>
  </property>
  <property fmtid="{D5CDD505-2E9C-101B-9397-08002B2CF9AE}" pid="3" name="KSOProductBuildVer">
    <vt:lpwstr>2052-12.1.0.15712</vt:lpwstr>
  </property>
</Properties>
</file>